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ml.chartshapes+xml"/>
  <Override PartName="/xl/queryTables/queryTable2.xml" ContentType="application/vnd.openxmlformats-officedocument.spreadsheetml.queryTab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lqa\"/>
    </mc:Choice>
  </mc:AlternateContent>
  <xr:revisionPtr revIDLastSave="0" documentId="13_ncr:1_{E3EF0261-75AA-47EF-A18B-5D5B9DF4EDBE}" xr6:coauthVersionLast="47" xr6:coauthVersionMax="47" xr10:uidLastSave="{00000000-0000-0000-0000-000000000000}"/>
  <bookViews>
    <workbookView xWindow="-120" yWindow="-120" windowWidth="25440" windowHeight="15390" tabRatio="957" xr2:uid="{00000000-000D-0000-FFFF-FFFF00000000}"/>
  </bookViews>
  <sheets>
    <sheet name="Sample Specs" sheetId="26" r:id="rId1"/>
    <sheet name="Labs" sheetId="4" r:id="rId2"/>
    <sheet name="Results" sheetId="1" r:id="rId3"/>
    <sheet name="FineSplit Chart" sheetId="10" r:id="rId4"/>
    <sheet name="SandSplit Chart" sheetId="11" r:id="rId5"/>
    <sheet name="SedWeight Chart" sheetId="12" r:id="rId6"/>
    <sheet name="SSC Chart" sheetId="9" r:id="rId7"/>
    <sheet name="SSC vs %diff" sheetId="27" r:id="rId8"/>
    <sheet name="PSD for Samples 7, 8, 9" sheetId="8" r:id="rId9"/>
    <sheet name="PSD-7 Chart" sheetId="28" r:id="rId10"/>
    <sheet name="PSD-8 Chart" sheetId="29" r:id="rId11"/>
    <sheet name="PSD-9 Chart" sheetId="30" r:id="rId12"/>
  </sheets>
  <definedNames>
    <definedName name="_2222mg" localSheetId="8">'PSD for Samples 7, 8, 9'!$A$1:$K$264</definedName>
    <definedName name="_65mg" localSheetId="2">Results!$A$1:$AO$395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4" i="1"/>
  <c r="D14" i="26" l="1"/>
  <c r="G14" i="26" s="1"/>
  <c r="D13" i="26"/>
  <c r="G13" i="26" s="1"/>
  <c r="G12" i="26"/>
  <c r="E12" i="26"/>
  <c r="D12" i="26"/>
  <c r="D11" i="26"/>
  <c r="G11" i="26" s="1"/>
  <c r="D10" i="26"/>
  <c r="G10" i="26" s="1"/>
  <c r="G9" i="26"/>
  <c r="D9" i="26"/>
  <c r="E9" i="26" s="1"/>
  <c r="D8" i="26"/>
  <c r="G8" i="26" s="1"/>
  <c r="G7" i="26"/>
  <c r="E7" i="26"/>
  <c r="D7" i="26"/>
  <c r="D6" i="26"/>
  <c r="G6" i="26" s="1"/>
  <c r="S165" i="1"/>
  <c r="R165" i="1"/>
  <c r="Q165" i="1"/>
  <c r="T165" i="1"/>
  <c r="S164" i="1"/>
  <c r="R164" i="1"/>
  <c r="Q164" i="1"/>
  <c r="T164" i="1"/>
  <c r="S163" i="1"/>
  <c r="R163" i="1"/>
  <c r="Q163" i="1"/>
  <c r="T163" i="1"/>
  <c r="S162" i="1"/>
  <c r="R162" i="1"/>
  <c r="Q162" i="1"/>
  <c r="T162" i="1"/>
  <c r="T161" i="1"/>
  <c r="S161" i="1"/>
  <c r="R161" i="1"/>
  <c r="Q161" i="1"/>
  <c r="S160" i="1"/>
  <c r="R160" i="1"/>
  <c r="Q160" i="1"/>
  <c r="T160" i="1"/>
  <c r="S159" i="1"/>
  <c r="R159" i="1"/>
  <c r="Q159" i="1"/>
  <c r="T159" i="1"/>
  <c r="S158" i="1"/>
  <c r="R158" i="1"/>
  <c r="Q158" i="1"/>
  <c r="T158" i="1"/>
  <c r="S157" i="1"/>
  <c r="R157" i="1"/>
  <c r="Q157" i="1"/>
  <c r="T157" i="1"/>
  <c r="S156" i="1"/>
  <c r="T156" i="1"/>
  <c r="S155" i="1"/>
  <c r="T155" i="1"/>
  <c r="T154" i="1"/>
  <c r="S154" i="1"/>
  <c r="S153" i="1"/>
  <c r="T153" i="1"/>
  <c r="S152" i="1"/>
  <c r="T152" i="1"/>
  <c r="T151" i="1"/>
  <c r="S151" i="1"/>
  <c r="T150" i="1"/>
  <c r="S150" i="1"/>
  <c r="S149" i="1"/>
  <c r="T149" i="1"/>
  <c r="S148" i="1"/>
  <c r="T148" i="1"/>
  <c r="S147" i="1"/>
  <c r="R147" i="1"/>
  <c r="Q147" i="1"/>
  <c r="T147" i="1"/>
  <c r="S146" i="1"/>
  <c r="R146" i="1"/>
  <c r="Q146" i="1"/>
  <c r="T146" i="1"/>
  <c r="S145" i="1"/>
  <c r="R145" i="1"/>
  <c r="Q145" i="1"/>
  <c r="T145" i="1"/>
  <c r="S144" i="1"/>
  <c r="R144" i="1"/>
  <c r="Q144" i="1"/>
  <c r="T144" i="1"/>
  <c r="T143" i="1"/>
  <c r="S143" i="1"/>
  <c r="R143" i="1"/>
  <c r="Q143" i="1"/>
  <c r="S142" i="1"/>
  <c r="R142" i="1"/>
  <c r="Q142" i="1"/>
  <c r="T142" i="1"/>
  <c r="S141" i="1"/>
  <c r="R141" i="1"/>
  <c r="Q141" i="1"/>
  <c r="T141" i="1"/>
  <c r="T140" i="1"/>
  <c r="S140" i="1"/>
  <c r="R140" i="1"/>
  <c r="Q140" i="1"/>
  <c r="T139" i="1"/>
  <c r="S139" i="1"/>
  <c r="R139" i="1"/>
  <c r="Q139" i="1"/>
  <c r="T138" i="1"/>
  <c r="S138" i="1"/>
  <c r="S137" i="1"/>
  <c r="T137" i="1"/>
  <c r="S136" i="1"/>
  <c r="T136" i="1"/>
  <c r="S135" i="1"/>
  <c r="T135" i="1"/>
  <c r="S134" i="1"/>
  <c r="T134" i="1"/>
  <c r="S133" i="1"/>
  <c r="T133" i="1"/>
  <c r="T132" i="1"/>
  <c r="S132" i="1"/>
  <c r="T131" i="1"/>
  <c r="S131" i="1"/>
  <c r="S130" i="1"/>
  <c r="T130" i="1"/>
  <c r="S129" i="1"/>
  <c r="T129" i="1"/>
  <c r="T128" i="1"/>
  <c r="S128" i="1"/>
  <c r="S127" i="1"/>
  <c r="T127" i="1"/>
  <c r="S126" i="1"/>
  <c r="T126" i="1"/>
  <c r="T125" i="1"/>
  <c r="S125" i="1"/>
  <c r="S124" i="1"/>
  <c r="T124" i="1"/>
  <c r="S123" i="1"/>
  <c r="T123" i="1"/>
  <c r="S122" i="1"/>
  <c r="T122" i="1"/>
  <c r="T121" i="1"/>
  <c r="S121" i="1"/>
  <c r="S120" i="1"/>
  <c r="T120" i="1"/>
  <c r="S119" i="1"/>
  <c r="T119" i="1"/>
  <c r="S118" i="1"/>
  <c r="T118" i="1"/>
  <c r="S117" i="1"/>
  <c r="T117" i="1"/>
  <c r="S116" i="1"/>
  <c r="T116" i="1"/>
  <c r="S115" i="1"/>
  <c r="T115" i="1"/>
  <c r="S114" i="1"/>
  <c r="T114" i="1"/>
  <c r="S113" i="1"/>
  <c r="T113" i="1"/>
  <c r="S112" i="1"/>
  <c r="T112" i="1"/>
  <c r="S111" i="1"/>
  <c r="R111" i="1"/>
  <c r="Q111" i="1"/>
  <c r="T111" i="1"/>
  <c r="S110" i="1"/>
  <c r="R110" i="1"/>
  <c r="Q110" i="1"/>
  <c r="T110" i="1"/>
  <c r="S109" i="1"/>
  <c r="R109" i="1"/>
  <c r="Q109" i="1"/>
  <c r="T109" i="1"/>
  <c r="T108" i="1"/>
  <c r="S108" i="1"/>
  <c r="R108" i="1"/>
  <c r="Q108" i="1"/>
  <c r="S107" i="1"/>
  <c r="R107" i="1"/>
  <c r="Q107" i="1"/>
  <c r="T107" i="1"/>
  <c r="S106" i="1"/>
  <c r="R106" i="1"/>
  <c r="Q106" i="1"/>
  <c r="T106" i="1"/>
  <c r="S105" i="1"/>
  <c r="R105" i="1"/>
  <c r="Q105" i="1"/>
  <c r="T105" i="1"/>
  <c r="S104" i="1"/>
  <c r="R104" i="1"/>
  <c r="Q104" i="1"/>
  <c r="T104" i="1"/>
  <c r="S103" i="1"/>
  <c r="R103" i="1"/>
  <c r="Q103" i="1"/>
  <c r="T103" i="1"/>
  <c r="S102" i="1"/>
  <c r="R102" i="1"/>
  <c r="Q102" i="1"/>
  <c r="T102" i="1"/>
  <c r="S101" i="1"/>
  <c r="R101" i="1"/>
  <c r="Q101" i="1"/>
  <c r="T101" i="1"/>
  <c r="S100" i="1"/>
  <c r="R100" i="1"/>
  <c r="Q100" i="1"/>
  <c r="T100" i="1"/>
  <c r="S99" i="1"/>
  <c r="R99" i="1"/>
  <c r="Q99" i="1"/>
  <c r="T99" i="1"/>
  <c r="S98" i="1"/>
  <c r="R98" i="1"/>
  <c r="Q98" i="1"/>
  <c r="T98" i="1"/>
  <c r="S97" i="1"/>
  <c r="R97" i="1"/>
  <c r="Q97" i="1"/>
  <c r="T97" i="1"/>
  <c r="S96" i="1"/>
  <c r="R96" i="1"/>
  <c r="Q96" i="1"/>
  <c r="T96" i="1"/>
  <c r="S95" i="1"/>
  <c r="R95" i="1"/>
  <c r="Q95" i="1"/>
  <c r="T95" i="1"/>
  <c r="S94" i="1"/>
  <c r="R94" i="1"/>
  <c r="Q94" i="1"/>
  <c r="T94" i="1"/>
  <c r="S93" i="1"/>
  <c r="T93" i="1"/>
  <c r="S92" i="1"/>
  <c r="T92" i="1"/>
  <c r="S91" i="1"/>
  <c r="T91" i="1"/>
  <c r="S90" i="1"/>
  <c r="T90" i="1"/>
  <c r="S89" i="1"/>
  <c r="T89" i="1"/>
  <c r="S88" i="1"/>
  <c r="T88" i="1"/>
  <c r="T87" i="1"/>
  <c r="S87" i="1"/>
  <c r="S86" i="1"/>
  <c r="T86" i="1"/>
  <c r="S85" i="1"/>
  <c r="T85" i="1"/>
  <c r="S84" i="1"/>
  <c r="R84" i="1"/>
  <c r="Q84" i="1"/>
  <c r="T84" i="1"/>
  <c r="S83" i="1"/>
  <c r="R83" i="1"/>
  <c r="Q83" i="1"/>
  <c r="T83" i="1"/>
  <c r="T82" i="1"/>
  <c r="S82" i="1"/>
  <c r="R82" i="1"/>
  <c r="Q82" i="1"/>
  <c r="T81" i="1"/>
  <c r="S81" i="1"/>
  <c r="R81" i="1"/>
  <c r="Q81" i="1"/>
  <c r="S80" i="1"/>
  <c r="R80" i="1"/>
  <c r="Q80" i="1"/>
  <c r="T80" i="1"/>
  <c r="S79" i="1"/>
  <c r="R79" i="1"/>
  <c r="Q79" i="1"/>
  <c r="T79" i="1"/>
  <c r="S78" i="1"/>
  <c r="R78" i="1"/>
  <c r="Q78" i="1"/>
  <c r="T78" i="1"/>
  <c r="S77" i="1"/>
  <c r="R77" i="1"/>
  <c r="Q77" i="1"/>
  <c r="T77" i="1"/>
  <c r="S76" i="1"/>
  <c r="R76" i="1"/>
  <c r="Q76" i="1"/>
  <c r="T76" i="1"/>
  <c r="S75" i="1"/>
  <c r="R75" i="1"/>
  <c r="Q75" i="1"/>
  <c r="T75" i="1"/>
  <c r="S74" i="1"/>
  <c r="R74" i="1"/>
  <c r="Q74" i="1"/>
  <c r="T74" i="1"/>
  <c r="T73" i="1"/>
  <c r="S73" i="1"/>
  <c r="R73" i="1"/>
  <c r="Q73" i="1"/>
  <c r="S72" i="1"/>
  <c r="R72" i="1"/>
  <c r="Q72" i="1"/>
  <c r="T72" i="1"/>
  <c r="S71" i="1"/>
  <c r="R71" i="1"/>
  <c r="Q71" i="1"/>
  <c r="T71" i="1"/>
  <c r="S70" i="1"/>
  <c r="R70" i="1"/>
  <c r="Q70" i="1"/>
  <c r="T70" i="1"/>
  <c r="S69" i="1"/>
  <c r="R69" i="1"/>
  <c r="Q69" i="1"/>
  <c r="T69" i="1"/>
  <c r="S68" i="1"/>
  <c r="R68" i="1"/>
  <c r="Q68" i="1"/>
  <c r="T68" i="1"/>
  <c r="S67" i="1"/>
  <c r="R67" i="1"/>
  <c r="Q67" i="1"/>
  <c r="T67" i="1"/>
  <c r="S66" i="1"/>
  <c r="R66" i="1"/>
  <c r="Q66" i="1"/>
  <c r="T66" i="1"/>
  <c r="T65" i="1"/>
  <c r="S65" i="1"/>
  <c r="R65" i="1"/>
  <c r="Q65" i="1"/>
  <c r="T64" i="1"/>
  <c r="S64" i="1"/>
  <c r="R64" i="1"/>
  <c r="Q64" i="1"/>
  <c r="S63" i="1"/>
  <c r="R63" i="1"/>
  <c r="Q63" i="1"/>
  <c r="T63" i="1"/>
  <c r="S62" i="1"/>
  <c r="R62" i="1"/>
  <c r="Q62" i="1"/>
  <c r="T62" i="1"/>
  <c r="S61" i="1"/>
  <c r="R61" i="1"/>
  <c r="Q61" i="1"/>
  <c r="T61" i="1"/>
  <c r="T60" i="1"/>
  <c r="S60" i="1"/>
  <c r="R60" i="1"/>
  <c r="Q60" i="1"/>
  <c r="S59" i="1"/>
  <c r="R59" i="1"/>
  <c r="Q59" i="1"/>
  <c r="T59" i="1"/>
  <c r="S58" i="1"/>
  <c r="R58" i="1"/>
  <c r="Q58" i="1"/>
  <c r="T58" i="1"/>
  <c r="S57" i="1"/>
  <c r="R57" i="1"/>
  <c r="Q57" i="1"/>
  <c r="T57" i="1"/>
  <c r="S56" i="1"/>
  <c r="R56" i="1"/>
  <c r="Q56" i="1"/>
  <c r="T56" i="1"/>
  <c r="S55" i="1"/>
  <c r="R55" i="1"/>
  <c r="Q55" i="1"/>
  <c r="T55" i="1"/>
  <c r="S54" i="1"/>
  <c r="R54" i="1"/>
  <c r="Q54" i="1"/>
  <c r="T54" i="1"/>
  <c r="S53" i="1"/>
  <c r="R53" i="1"/>
  <c r="Q53" i="1"/>
  <c r="T53" i="1"/>
  <c r="S52" i="1"/>
  <c r="R52" i="1"/>
  <c r="Q52" i="1"/>
  <c r="T52" i="1"/>
  <c r="S51" i="1"/>
  <c r="T51" i="1"/>
  <c r="S50" i="1"/>
  <c r="T50" i="1"/>
  <c r="S49" i="1"/>
  <c r="T49" i="1"/>
  <c r="S48" i="1"/>
  <c r="R48" i="1"/>
  <c r="Q48" i="1"/>
  <c r="T48" i="1"/>
  <c r="S47" i="1"/>
  <c r="R47" i="1"/>
  <c r="Q47" i="1"/>
  <c r="T47" i="1"/>
  <c r="S46" i="1"/>
  <c r="R46" i="1"/>
  <c r="Q46" i="1"/>
  <c r="T46" i="1"/>
  <c r="S45" i="1"/>
  <c r="R45" i="1"/>
  <c r="Q45" i="1"/>
  <c r="T45" i="1"/>
  <c r="S44" i="1"/>
  <c r="R44" i="1"/>
  <c r="Q44" i="1"/>
  <c r="T44" i="1"/>
  <c r="S43" i="1"/>
  <c r="R43" i="1"/>
  <c r="Q43" i="1"/>
  <c r="T43" i="1"/>
  <c r="S42" i="1"/>
  <c r="R42" i="1"/>
  <c r="Q42" i="1"/>
  <c r="T42" i="1"/>
  <c r="S41" i="1"/>
  <c r="R41" i="1"/>
  <c r="Q41" i="1"/>
  <c r="T41" i="1"/>
  <c r="S40" i="1"/>
  <c r="R40" i="1"/>
  <c r="Q40" i="1"/>
  <c r="T40" i="1"/>
  <c r="S39" i="1"/>
  <c r="R39" i="1"/>
  <c r="Q39" i="1"/>
  <c r="T39" i="1"/>
  <c r="S38" i="1"/>
  <c r="R38" i="1"/>
  <c r="Q38" i="1"/>
  <c r="T38" i="1"/>
  <c r="S37" i="1"/>
  <c r="R37" i="1"/>
  <c r="Q37" i="1"/>
  <c r="T37" i="1"/>
  <c r="S36" i="1"/>
  <c r="R36" i="1"/>
  <c r="Q36" i="1"/>
  <c r="T36" i="1"/>
  <c r="S35" i="1"/>
  <c r="R35" i="1"/>
  <c r="Q35" i="1"/>
  <c r="T35" i="1"/>
  <c r="S34" i="1"/>
  <c r="R34" i="1"/>
  <c r="Q34" i="1"/>
  <c r="T34" i="1"/>
  <c r="S33" i="1"/>
  <c r="R33" i="1"/>
  <c r="Q33" i="1"/>
  <c r="T33" i="1"/>
  <c r="S32" i="1"/>
  <c r="R32" i="1"/>
  <c r="Q32" i="1"/>
  <c r="T32" i="1"/>
  <c r="S31" i="1"/>
  <c r="R31" i="1"/>
  <c r="Q31" i="1"/>
  <c r="T31" i="1"/>
  <c r="S30" i="1"/>
  <c r="R30" i="1"/>
  <c r="Q30" i="1"/>
  <c r="T30" i="1"/>
  <c r="S29" i="1"/>
  <c r="R29" i="1"/>
  <c r="Q29" i="1"/>
  <c r="T29" i="1"/>
  <c r="S28" i="1"/>
  <c r="R28" i="1"/>
  <c r="Q28" i="1"/>
  <c r="T28" i="1"/>
  <c r="S27" i="1"/>
  <c r="R27" i="1"/>
  <c r="Q27" i="1"/>
  <c r="T27" i="1"/>
  <c r="S26" i="1"/>
  <c r="R26" i="1"/>
  <c r="Q26" i="1"/>
  <c r="T26" i="1"/>
  <c r="S25" i="1"/>
  <c r="R25" i="1"/>
  <c r="Q25" i="1"/>
  <c r="T25" i="1"/>
  <c r="T24" i="1"/>
  <c r="S24" i="1"/>
  <c r="R24" i="1"/>
  <c r="Q24" i="1"/>
  <c r="S23" i="1"/>
  <c r="R23" i="1"/>
  <c r="Q23" i="1"/>
  <c r="T23" i="1"/>
  <c r="S22" i="1"/>
  <c r="R22" i="1"/>
  <c r="Q22" i="1"/>
  <c r="T22" i="1"/>
  <c r="S21" i="1"/>
  <c r="R21" i="1"/>
  <c r="Q21" i="1"/>
  <c r="T21" i="1"/>
  <c r="S20" i="1"/>
  <c r="R20" i="1"/>
  <c r="Q20" i="1"/>
  <c r="T20" i="1"/>
  <c r="S19" i="1"/>
  <c r="R19" i="1"/>
  <c r="Q19" i="1"/>
  <c r="T19" i="1"/>
  <c r="T18" i="1"/>
  <c r="S18" i="1"/>
  <c r="R18" i="1"/>
  <c r="Q18" i="1"/>
  <c r="T17" i="1"/>
  <c r="S17" i="1"/>
  <c r="R17" i="1"/>
  <c r="Q17" i="1"/>
  <c r="S16" i="1"/>
  <c r="R16" i="1"/>
  <c r="Q16" i="1"/>
  <c r="T16" i="1"/>
  <c r="S15" i="1"/>
  <c r="T15" i="1"/>
  <c r="S14" i="1"/>
  <c r="T14" i="1"/>
  <c r="S13" i="1"/>
  <c r="T13" i="1"/>
  <c r="T12" i="1"/>
  <c r="S12" i="1"/>
  <c r="R12" i="1"/>
  <c r="Q12" i="1"/>
  <c r="T11" i="1"/>
  <c r="S11" i="1"/>
  <c r="R11" i="1"/>
  <c r="Q11" i="1"/>
  <c r="T10" i="1"/>
  <c r="S10" i="1"/>
  <c r="R10" i="1"/>
  <c r="Q10" i="1"/>
  <c r="T9" i="1"/>
  <c r="S9" i="1"/>
  <c r="R9" i="1"/>
  <c r="Q9" i="1"/>
  <c r="S8" i="1"/>
  <c r="R8" i="1"/>
  <c r="Q8" i="1"/>
  <c r="T8" i="1"/>
  <c r="S7" i="1"/>
  <c r="R7" i="1"/>
  <c r="Q7" i="1"/>
  <c r="T7" i="1"/>
  <c r="S6" i="1"/>
  <c r="R6" i="1"/>
  <c r="Q6" i="1"/>
  <c r="T6" i="1"/>
  <c r="S5" i="1"/>
  <c r="R5" i="1"/>
  <c r="Q5" i="1"/>
  <c r="T5" i="1"/>
  <c r="T4" i="1"/>
  <c r="S4" i="1"/>
  <c r="R4" i="1"/>
  <c r="Q4" i="1"/>
  <c r="E10" i="26" l="1"/>
  <c r="E13" i="26"/>
  <c r="E8" i="26"/>
  <c r="E11" i="26"/>
  <c r="E6" i="26"/>
  <c r="E14" i="26"/>
  <c r="Q180" i="1"/>
  <c r="Q182" i="1"/>
  <c r="Q186" i="1"/>
  <c r="R187" i="1"/>
  <c r="R181" i="1"/>
  <c r="R180" i="1"/>
  <c r="R182" i="1"/>
  <c r="R186" i="1"/>
  <c r="Q187" i="1"/>
  <c r="Q181" i="1"/>
  <c r="Q183" i="1" s="1"/>
  <c r="AC173" i="1" l="1"/>
  <c r="AC171" i="1"/>
  <c r="AC169" i="1"/>
  <c r="AC167" i="1"/>
  <c r="AC165" i="1"/>
  <c r="AB173" i="1"/>
  <c r="AB171" i="1"/>
  <c r="AB169" i="1"/>
  <c r="AB167" i="1"/>
  <c r="AB165" i="1"/>
  <c r="AC164" i="1"/>
  <c r="AA158" i="1"/>
  <c r="AB157" i="1"/>
  <c r="AC156" i="1"/>
  <c r="AB155" i="1"/>
  <c r="AA154" i="1"/>
  <c r="AC148" i="1"/>
  <c r="AB147" i="1"/>
  <c r="AC146" i="1"/>
  <c r="AD145" i="1"/>
  <c r="AA173" i="1"/>
  <c r="AA171" i="1"/>
  <c r="AA169" i="1"/>
  <c r="AE168" i="1"/>
  <c r="AA167" i="1"/>
  <c r="AA165" i="1"/>
  <c r="AB164" i="1"/>
  <c r="AC163" i="1"/>
  <c r="AA157" i="1"/>
  <c r="AB156" i="1"/>
  <c r="AA155" i="1"/>
  <c r="AC149" i="1"/>
  <c r="AB148" i="1"/>
  <c r="AA147" i="1"/>
  <c r="AD174" i="1"/>
  <c r="AA164" i="1"/>
  <c r="AB163" i="1"/>
  <c r="AC162" i="1"/>
  <c r="AD161" i="1"/>
  <c r="AA156" i="1"/>
  <c r="AC150" i="1"/>
  <c r="AB149" i="1"/>
  <c r="AA148" i="1"/>
  <c r="AB174" i="1"/>
  <c r="AB172" i="1"/>
  <c r="AB170" i="1"/>
  <c r="AB168" i="1"/>
  <c r="AB166" i="1"/>
  <c r="AA162" i="1"/>
  <c r="AB161" i="1"/>
  <c r="AC160" i="1"/>
  <c r="AD159" i="1"/>
  <c r="AC152" i="1"/>
  <c r="AB151" i="1"/>
  <c r="AA150" i="1"/>
  <c r="AA144" i="1"/>
  <c r="AB143" i="1"/>
  <c r="AC142" i="1"/>
  <c r="AC168" i="1"/>
  <c r="AA166" i="1"/>
  <c r="AA160" i="1"/>
  <c r="AC155" i="1"/>
  <c r="AE153" i="1"/>
  <c r="AC151" i="1"/>
  <c r="AA146" i="1"/>
  <c r="AB144" i="1"/>
  <c r="AA138" i="1"/>
  <c r="AC170" i="1"/>
  <c r="AA168" i="1"/>
  <c r="AC161" i="1"/>
  <c r="AC153" i="1"/>
  <c r="AA151" i="1"/>
  <c r="AE141" i="1"/>
  <c r="AC133" i="1"/>
  <c r="AB132" i="1"/>
  <c r="AA131" i="1"/>
  <c r="AC172" i="1"/>
  <c r="AA170" i="1"/>
  <c r="AA161" i="1"/>
  <c r="AB153" i="1"/>
  <c r="AE149" i="1"/>
  <c r="AC134" i="1"/>
  <c r="AB133" i="1"/>
  <c r="AA132" i="1"/>
  <c r="AC174" i="1"/>
  <c r="AA172" i="1"/>
  <c r="AC158" i="1"/>
  <c r="AC157" i="1"/>
  <c r="AA153" i="1"/>
  <c r="AA149" i="1"/>
  <c r="AC145" i="1"/>
  <c r="AC141" i="1"/>
  <c r="AC135" i="1"/>
  <c r="AB134" i="1"/>
  <c r="AA133" i="1"/>
  <c r="AE129" i="1"/>
  <c r="AB159" i="1"/>
  <c r="AC154" i="1"/>
  <c r="AB152" i="1"/>
  <c r="AB150" i="1"/>
  <c r="AC147" i="1"/>
  <c r="AE146" i="1"/>
  <c r="AA145" i="1"/>
  <c r="AC143" i="1"/>
  <c r="AA142" i="1"/>
  <c r="AA141" i="1"/>
  <c r="AA174" i="1"/>
  <c r="AA152" i="1"/>
  <c r="AD146" i="1"/>
  <c r="AB139" i="1"/>
  <c r="AC132" i="1"/>
  <c r="AC131" i="1"/>
  <c r="AB130" i="1"/>
  <c r="AA127" i="1"/>
  <c r="AD123" i="1"/>
  <c r="AC122" i="1"/>
  <c r="AB121" i="1"/>
  <c r="AA120" i="1"/>
  <c r="AC114" i="1"/>
  <c r="AB113" i="1"/>
  <c r="AA112" i="1"/>
  <c r="AA110" i="1"/>
  <c r="AB109" i="1"/>
  <c r="AB146" i="1"/>
  <c r="AA143" i="1"/>
  <c r="AC140" i="1"/>
  <c r="AA139" i="1"/>
  <c r="AB135" i="1"/>
  <c r="AB131" i="1"/>
  <c r="AA130" i="1"/>
  <c r="AC123" i="1"/>
  <c r="AB122" i="1"/>
  <c r="AA121" i="1"/>
  <c r="AC115" i="1"/>
  <c r="AB114" i="1"/>
  <c r="AA113" i="1"/>
  <c r="AA109" i="1"/>
  <c r="AB108" i="1"/>
  <c r="AA163" i="1"/>
  <c r="AB162" i="1"/>
  <c r="AC159" i="1"/>
  <c r="AB140" i="1"/>
  <c r="AC137" i="1"/>
  <c r="AA135" i="1"/>
  <c r="AC124" i="1"/>
  <c r="AB123" i="1"/>
  <c r="AA122" i="1"/>
  <c r="AD117" i="1"/>
  <c r="AC116" i="1"/>
  <c r="AB115" i="1"/>
  <c r="AA114" i="1"/>
  <c r="AA108" i="1"/>
  <c r="AC136" i="1"/>
  <c r="AA134" i="1"/>
  <c r="AC129" i="1"/>
  <c r="AC128" i="1"/>
  <c r="AB126" i="1"/>
  <c r="AA125" i="1"/>
  <c r="AD120" i="1"/>
  <c r="AC119" i="1"/>
  <c r="AB118" i="1"/>
  <c r="AA117" i="1"/>
  <c r="AC111" i="1"/>
  <c r="AE109" i="1"/>
  <c r="AC130" i="1"/>
  <c r="AB129" i="1"/>
  <c r="AB128" i="1"/>
  <c r="AC125" i="1"/>
  <c r="AC120" i="1"/>
  <c r="AC118" i="1"/>
  <c r="AE114" i="1"/>
  <c r="AC110" i="1"/>
  <c r="AC109" i="1"/>
  <c r="AC108" i="1"/>
  <c r="AB107" i="1"/>
  <c r="AC106" i="1"/>
  <c r="AE104" i="1"/>
  <c r="AA100" i="1"/>
  <c r="AB99" i="1"/>
  <c r="AC98" i="1"/>
  <c r="AC88" i="1"/>
  <c r="AB87" i="1"/>
  <c r="AB142" i="1"/>
  <c r="AB141" i="1"/>
  <c r="AA140" i="1"/>
  <c r="AB136" i="1"/>
  <c r="AA129" i="1"/>
  <c r="AA128" i="1"/>
  <c r="AC127" i="1"/>
  <c r="AB125" i="1"/>
  <c r="AA123" i="1"/>
  <c r="AB120" i="1"/>
  <c r="AA118" i="1"/>
  <c r="AB116" i="1"/>
  <c r="AB111" i="1"/>
  <c r="AB110" i="1"/>
  <c r="AA107" i="1"/>
  <c r="AB106" i="1"/>
  <c r="AC105" i="1"/>
  <c r="AA99" i="1"/>
  <c r="AB98" i="1"/>
  <c r="AC97" i="1"/>
  <c r="AC89" i="1"/>
  <c r="AB88" i="1"/>
  <c r="AA87" i="1"/>
  <c r="AD160" i="1"/>
  <c r="AB138" i="1"/>
  <c r="AC126" i="1"/>
  <c r="AC117" i="1"/>
  <c r="AC112" i="1"/>
  <c r="AA104" i="1"/>
  <c r="AB103" i="1"/>
  <c r="AC102" i="1"/>
  <c r="AA96" i="1"/>
  <c r="AB95" i="1"/>
  <c r="AC94" i="1"/>
  <c r="AD93" i="1"/>
  <c r="AC92" i="1"/>
  <c r="AB91" i="1"/>
  <c r="AA90" i="1"/>
  <c r="AB160" i="1"/>
  <c r="AA126" i="1"/>
  <c r="AB124" i="1"/>
  <c r="AB119" i="1"/>
  <c r="AB117" i="1"/>
  <c r="AA115" i="1"/>
  <c r="AB112" i="1"/>
  <c r="AA103" i="1"/>
  <c r="AB102" i="1"/>
  <c r="AC101" i="1"/>
  <c r="AA95" i="1"/>
  <c r="AB94" i="1"/>
  <c r="AC93" i="1"/>
  <c r="AB92" i="1"/>
  <c r="AA91" i="1"/>
  <c r="AB145" i="1"/>
  <c r="AA124" i="1"/>
  <c r="AD103" i="1"/>
  <c r="AA102" i="1"/>
  <c r="AB97" i="1"/>
  <c r="AC90" i="1"/>
  <c r="AC85" i="1"/>
  <c r="AB84" i="1"/>
  <c r="AC83" i="1"/>
  <c r="AA77" i="1"/>
  <c r="AB76" i="1"/>
  <c r="AB158" i="1"/>
  <c r="AB137" i="1"/>
  <c r="AC113" i="1"/>
  <c r="AC103" i="1"/>
  <c r="AA97" i="1"/>
  <c r="AB90" i="1"/>
  <c r="AC86" i="1"/>
  <c r="AB85" i="1"/>
  <c r="AA84" i="1"/>
  <c r="AB83" i="1"/>
  <c r="AC82" i="1"/>
  <c r="AE80" i="1"/>
  <c r="AA76" i="1"/>
  <c r="AB75" i="1"/>
  <c r="AC74" i="1"/>
  <c r="AA68" i="1"/>
  <c r="AB67" i="1"/>
  <c r="AC66" i="1"/>
  <c r="AA60" i="1"/>
  <c r="AB59" i="1"/>
  <c r="AC58" i="1"/>
  <c r="AA52" i="1"/>
  <c r="AB51" i="1"/>
  <c r="AA50" i="1"/>
  <c r="AA46" i="1"/>
  <c r="AB45" i="1"/>
  <c r="AC44" i="1"/>
  <c r="AA159" i="1"/>
  <c r="AA137" i="1"/>
  <c r="AB127" i="1"/>
  <c r="AA111" i="1"/>
  <c r="AC104" i="1"/>
  <c r="AA98" i="1"/>
  <c r="AA88" i="1"/>
  <c r="AB86" i="1"/>
  <c r="AA85" i="1"/>
  <c r="AB104" i="1"/>
  <c r="AD152" i="1"/>
  <c r="AC138" i="1"/>
  <c r="AC121" i="1"/>
  <c r="AA105" i="1"/>
  <c r="AB100" i="1"/>
  <c r="AC95" i="1"/>
  <c r="AB89" i="1"/>
  <c r="AA80" i="1"/>
  <c r="AB79" i="1"/>
  <c r="AC78" i="1"/>
  <c r="AA72" i="1"/>
  <c r="AB71" i="1"/>
  <c r="AC70" i="1"/>
  <c r="AE68" i="1"/>
  <c r="AA64" i="1"/>
  <c r="AB63" i="1"/>
  <c r="AC62" i="1"/>
  <c r="AA56" i="1"/>
  <c r="AB55" i="1"/>
  <c r="AC54" i="1"/>
  <c r="AC48" i="1"/>
  <c r="AB154" i="1"/>
  <c r="AC144" i="1"/>
  <c r="AC139" i="1"/>
  <c r="AA119" i="1"/>
  <c r="AA106" i="1"/>
  <c r="AE102" i="1"/>
  <c r="AB101" i="1"/>
  <c r="AC96" i="1"/>
  <c r="AA89" i="1"/>
  <c r="AA79" i="1"/>
  <c r="AB78" i="1"/>
  <c r="AC77" i="1"/>
  <c r="AA71" i="1"/>
  <c r="AB70" i="1"/>
  <c r="AC69" i="1"/>
  <c r="AD68" i="1"/>
  <c r="AA63" i="1"/>
  <c r="AB62" i="1"/>
  <c r="AC61" i="1"/>
  <c r="AA55" i="1"/>
  <c r="AB54" i="1"/>
  <c r="AC53" i="1"/>
  <c r="AC49" i="1"/>
  <c r="AB48" i="1"/>
  <c r="AC47" i="1"/>
  <c r="AD46" i="1"/>
  <c r="AC166" i="1"/>
  <c r="AA83" i="1"/>
  <c r="AB77" i="1"/>
  <c r="AA74" i="1"/>
  <c r="AB73" i="1"/>
  <c r="AA67" i="1"/>
  <c r="AB66" i="1"/>
  <c r="AC65" i="1"/>
  <c r="AA61" i="1"/>
  <c r="AB60" i="1"/>
  <c r="AC59" i="1"/>
  <c r="AB53" i="1"/>
  <c r="AC52" i="1"/>
  <c r="AC107" i="1"/>
  <c r="AA92" i="1"/>
  <c r="AC84" i="1"/>
  <c r="AC79" i="1"/>
  <c r="AA78" i="1"/>
  <c r="AA73" i="1"/>
  <c r="AC72" i="1"/>
  <c r="AA66" i="1"/>
  <c r="AB65" i="1"/>
  <c r="AA59" i="1"/>
  <c r="AB58" i="1"/>
  <c r="AC57" i="1"/>
  <c r="AA53" i="1"/>
  <c r="AB52" i="1"/>
  <c r="AC51" i="1"/>
  <c r="AB50" i="1"/>
  <c r="AA49" i="1"/>
  <c r="AC99" i="1"/>
  <c r="AC80" i="1"/>
  <c r="AB72" i="1"/>
  <c r="AA65" i="1"/>
  <c r="AC64" i="1"/>
  <c r="AA58" i="1"/>
  <c r="AB57" i="1"/>
  <c r="AA51" i="1"/>
  <c r="AA136" i="1"/>
  <c r="AD128" i="1"/>
  <c r="AC100" i="1"/>
  <c r="AB96" i="1"/>
  <c r="AA94" i="1"/>
  <c r="AB93" i="1"/>
  <c r="AE89" i="1"/>
  <c r="AC87" i="1"/>
  <c r="AC81" i="1"/>
  <c r="AB80" i="1"/>
  <c r="AC71" i="1"/>
  <c r="AB64" i="1"/>
  <c r="AD63" i="1"/>
  <c r="AA57" i="1"/>
  <c r="AC56" i="1"/>
  <c r="AB105" i="1"/>
  <c r="AC91" i="1"/>
  <c r="AB82" i="1"/>
  <c r="AA81" i="1"/>
  <c r="AA70" i="1"/>
  <c r="AC55" i="1"/>
  <c r="AE54" i="1"/>
  <c r="AA93" i="1"/>
  <c r="AA75" i="1"/>
  <c r="AE47" i="1"/>
  <c r="AC43" i="1"/>
  <c r="AA37" i="1"/>
  <c r="AB36" i="1"/>
  <c r="AC35" i="1"/>
  <c r="AE33" i="1"/>
  <c r="AA29" i="1"/>
  <c r="AB28" i="1"/>
  <c r="AC27" i="1"/>
  <c r="AA21" i="1"/>
  <c r="AB20" i="1"/>
  <c r="AC19" i="1"/>
  <c r="AA7" i="1"/>
  <c r="AB6" i="1"/>
  <c r="AC5" i="1"/>
  <c r="AB47" i="1"/>
  <c r="AC46" i="1"/>
  <c r="AB43" i="1"/>
  <c r="AC42" i="1"/>
  <c r="AA36" i="1"/>
  <c r="AA62" i="1"/>
  <c r="AE61" i="1"/>
  <c r="AC60" i="1"/>
  <c r="AB61" i="1"/>
  <c r="AC50" i="1"/>
  <c r="AA48" i="1"/>
  <c r="AA47" i="1"/>
  <c r="AB46" i="1"/>
  <c r="AC45" i="1"/>
  <c r="AA43" i="1"/>
  <c r="AB42" i="1"/>
  <c r="AC41" i="1"/>
  <c r="AD40" i="1"/>
  <c r="AA35" i="1"/>
  <c r="AB34" i="1"/>
  <c r="AC33" i="1"/>
  <c r="AA27" i="1"/>
  <c r="AB26" i="1"/>
  <c r="AC25" i="1"/>
  <c r="AA19" i="1"/>
  <c r="AB18" i="1"/>
  <c r="AC17" i="1"/>
  <c r="AE15" i="1"/>
  <c r="AC13" i="1"/>
  <c r="AB12" i="1"/>
  <c r="AC11" i="1"/>
  <c r="AA5" i="1"/>
  <c r="AB4" i="1"/>
  <c r="AA86" i="1"/>
  <c r="AB69" i="1"/>
  <c r="AC68" i="1"/>
  <c r="AC67" i="1"/>
  <c r="AA116" i="1"/>
  <c r="AA82" i="1"/>
  <c r="AA40" i="1"/>
  <c r="AB39" i="1"/>
  <c r="AC38" i="1"/>
  <c r="AE36" i="1"/>
  <c r="AA32" i="1"/>
  <c r="AB31" i="1"/>
  <c r="AC30" i="1"/>
  <c r="AA24" i="1"/>
  <c r="AB23" i="1"/>
  <c r="AC22" i="1"/>
  <c r="AA16" i="1"/>
  <c r="AB15" i="1"/>
  <c r="AA14" i="1"/>
  <c r="AA10" i="1"/>
  <c r="AB9" i="1"/>
  <c r="AC8" i="1"/>
  <c r="AC75" i="1"/>
  <c r="AC63" i="1"/>
  <c r="AA54" i="1"/>
  <c r="AB81" i="1"/>
  <c r="AC73" i="1"/>
  <c r="AB49" i="1"/>
  <c r="AA39" i="1"/>
  <c r="AB38" i="1"/>
  <c r="AC37" i="1"/>
  <c r="AD36" i="1"/>
  <c r="AA31" i="1"/>
  <c r="AB30" i="1"/>
  <c r="AC29" i="1"/>
  <c r="AA23" i="1"/>
  <c r="AB22" i="1"/>
  <c r="AC21" i="1"/>
  <c r="AA15" i="1"/>
  <c r="AA9" i="1"/>
  <c r="AB8" i="1"/>
  <c r="AC7" i="1"/>
  <c r="AD6" i="1"/>
  <c r="AA101" i="1"/>
  <c r="AC76" i="1"/>
  <c r="AB74" i="1"/>
  <c r="AA44" i="1"/>
  <c r="AD33" i="1"/>
  <c r="AB32" i="1"/>
  <c r="AB21" i="1"/>
  <c r="AA20" i="1"/>
  <c r="AC15" i="1"/>
  <c r="AE8" i="1"/>
  <c r="AB7" i="1"/>
  <c r="AA34" i="1"/>
  <c r="AB33" i="1"/>
  <c r="AB27" i="1"/>
  <c r="AD23" i="1"/>
  <c r="AC16" i="1"/>
  <c r="AD59" i="1"/>
  <c r="AB41" i="1"/>
  <c r="AC39" i="1"/>
  <c r="AC34" i="1"/>
  <c r="AA33" i="1"/>
  <c r="AC28" i="1"/>
  <c r="AE24" i="1"/>
  <c r="AC23" i="1"/>
  <c r="AA22" i="1"/>
  <c r="AB17" i="1"/>
  <c r="AB16" i="1"/>
  <c r="AB13" i="1"/>
  <c r="AC9" i="1"/>
  <c r="AA8" i="1"/>
  <c r="AC4" i="1"/>
  <c r="AA41" i="1"/>
  <c r="AB37" i="1"/>
  <c r="AE29" i="1"/>
  <c r="AA28" i="1"/>
  <c r="AC24" i="1"/>
  <c r="AC18" i="1"/>
  <c r="AA17" i="1"/>
  <c r="AA13" i="1"/>
  <c r="AC10" i="1"/>
  <c r="AA4" i="1"/>
  <c r="AA69" i="1"/>
  <c r="AB44" i="1"/>
  <c r="AB40" i="1"/>
  <c r="AA38" i="1"/>
  <c r="AC36" i="1"/>
  <c r="AC32" i="1"/>
  <c r="AB68" i="1"/>
  <c r="AB56" i="1"/>
  <c r="AB29" i="1"/>
  <c r="AB24" i="1"/>
  <c r="AA18" i="1"/>
  <c r="AE12" i="1"/>
  <c r="AB11" i="1"/>
  <c r="AB10" i="1"/>
  <c r="AD5" i="1"/>
  <c r="AB35" i="1"/>
  <c r="AD30" i="1"/>
  <c r="AB25" i="1"/>
  <c r="AD19" i="1"/>
  <c r="AC14" i="1"/>
  <c r="AC12" i="1"/>
  <c r="AA11" i="1"/>
  <c r="AB5" i="1"/>
  <c r="AA45" i="1"/>
  <c r="AA42" i="1"/>
  <c r="AC40" i="1"/>
  <c r="AD38" i="1"/>
  <c r="AC31" i="1"/>
  <c r="AA30" i="1"/>
  <c r="AC26" i="1"/>
  <c r="AA25" i="1"/>
  <c r="AB19" i="1"/>
  <c r="AB14" i="1"/>
  <c r="AA12" i="1"/>
  <c r="AC6" i="1"/>
  <c r="AA6" i="1"/>
  <c r="AA26" i="1"/>
  <c r="AD15" i="1"/>
  <c r="AC20" i="1"/>
  <c r="Y174" i="1"/>
  <c r="Y172" i="1"/>
  <c r="Y170" i="1"/>
  <c r="Y168" i="1"/>
  <c r="Y166" i="1"/>
  <c r="X174" i="1"/>
  <c r="X172" i="1"/>
  <c r="X170" i="1"/>
  <c r="X168" i="1"/>
  <c r="X166" i="1"/>
  <c r="V163" i="1"/>
  <c r="W162" i="1"/>
  <c r="X161" i="1"/>
  <c r="Y160" i="1"/>
  <c r="Z159" i="1"/>
  <c r="Z153" i="1"/>
  <c r="Y152" i="1"/>
  <c r="X151" i="1"/>
  <c r="W150" i="1"/>
  <c r="V149" i="1"/>
  <c r="V145" i="1"/>
  <c r="W144" i="1"/>
  <c r="W174" i="1"/>
  <c r="W172" i="1"/>
  <c r="W170" i="1"/>
  <c r="W168" i="1"/>
  <c r="W166" i="1"/>
  <c r="V162" i="1"/>
  <c r="W161" i="1"/>
  <c r="X160" i="1"/>
  <c r="Y159" i="1"/>
  <c r="Z158" i="1"/>
  <c r="Z154" i="1"/>
  <c r="Y153" i="1"/>
  <c r="X152" i="1"/>
  <c r="W151" i="1"/>
  <c r="V150" i="1"/>
  <c r="V174" i="1"/>
  <c r="Z173" i="1"/>
  <c r="V172" i="1"/>
  <c r="Z171" i="1"/>
  <c r="V170" i="1"/>
  <c r="Z169" i="1"/>
  <c r="V168" i="1"/>
  <c r="Z167" i="1"/>
  <c r="V166" i="1"/>
  <c r="Z165" i="1"/>
  <c r="V161" i="1"/>
  <c r="W160" i="1"/>
  <c r="X159" i="1"/>
  <c r="Y158" i="1"/>
  <c r="Z157" i="1"/>
  <c r="Z155" i="1"/>
  <c r="Y154" i="1"/>
  <c r="X153" i="1"/>
  <c r="W152" i="1"/>
  <c r="V151" i="1"/>
  <c r="X173" i="1"/>
  <c r="X171" i="1"/>
  <c r="X169" i="1"/>
  <c r="X167" i="1"/>
  <c r="X165" i="1"/>
  <c r="Y164" i="1"/>
  <c r="Z163" i="1"/>
  <c r="V159" i="1"/>
  <c r="W158" i="1"/>
  <c r="X157" i="1"/>
  <c r="Y156" i="1"/>
  <c r="X155" i="1"/>
  <c r="W154" i="1"/>
  <c r="V153" i="1"/>
  <c r="Z149" i="1"/>
  <c r="Y148" i="1"/>
  <c r="X147" i="1"/>
  <c r="Y146" i="1"/>
  <c r="Z145" i="1"/>
  <c r="Y165" i="1"/>
  <c r="W164" i="1"/>
  <c r="X163" i="1"/>
  <c r="V154" i="1"/>
  <c r="V152" i="1"/>
  <c r="X150" i="1"/>
  <c r="Z148" i="1"/>
  <c r="W147" i="1"/>
  <c r="W145" i="1"/>
  <c r="Y143" i="1"/>
  <c r="X142" i="1"/>
  <c r="X141" i="1"/>
  <c r="Y140" i="1"/>
  <c r="Z139" i="1"/>
  <c r="Z137" i="1"/>
  <c r="Y136" i="1"/>
  <c r="X135" i="1"/>
  <c r="W134" i="1"/>
  <c r="V133" i="1"/>
  <c r="Y167" i="1"/>
  <c r="Z166" i="1"/>
  <c r="W165" i="1"/>
  <c r="V164" i="1"/>
  <c r="W163" i="1"/>
  <c r="Z160" i="1"/>
  <c r="Y155" i="1"/>
  <c r="X148" i="1"/>
  <c r="V147" i="1"/>
  <c r="Z146" i="1"/>
  <c r="Z144" i="1"/>
  <c r="X143" i="1"/>
  <c r="W142" i="1"/>
  <c r="W141" i="1"/>
  <c r="X140" i="1"/>
  <c r="Y139" i="1"/>
  <c r="Z138" i="1"/>
  <c r="Y137" i="1"/>
  <c r="X136" i="1"/>
  <c r="W135" i="1"/>
  <c r="V134" i="1"/>
  <c r="Z130" i="1"/>
  <c r="Y129" i="1"/>
  <c r="X128" i="1"/>
  <c r="W127" i="1"/>
  <c r="Y169" i="1"/>
  <c r="Z168" i="1"/>
  <c r="W167" i="1"/>
  <c r="V165" i="1"/>
  <c r="V160" i="1"/>
  <c r="W155" i="1"/>
  <c r="Z151" i="1"/>
  <c r="W148" i="1"/>
  <c r="X146" i="1"/>
  <c r="Y144" i="1"/>
  <c r="W143" i="1"/>
  <c r="V142" i="1"/>
  <c r="V141" i="1"/>
  <c r="W140" i="1"/>
  <c r="X139" i="1"/>
  <c r="Y138" i="1"/>
  <c r="X137" i="1"/>
  <c r="W136" i="1"/>
  <c r="V135" i="1"/>
  <c r="Z131" i="1"/>
  <c r="Y130" i="1"/>
  <c r="X129" i="1"/>
  <c r="W128" i="1"/>
  <c r="Y171" i="1"/>
  <c r="Z170" i="1"/>
  <c r="W169" i="1"/>
  <c r="V167" i="1"/>
  <c r="Z161" i="1"/>
  <c r="Z156" i="1"/>
  <c r="V155" i="1"/>
  <c r="Y151" i="1"/>
  <c r="V148" i="1"/>
  <c r="W146" i="1"/>
  <c r="X144" i="1"/>
  <c r="V143" i="1"/>
  <c r="V140" i="1"/>
  <c r="W139" i="1"/>
  <c r="X138" i="1"/>
  <c r="W137" i="1"/>
  <c r="V136" i="1"/>
  <c r="Z132" i="1"/>
  <c r="Y131" i="1"/>
  <c r="X130" i="1"/>
  <c r="W129" i="1"/>
  <c r="Z174" i="1"/>
  <c r="W173" i="1"/>
  <c r="V171" i="1"/>
  <c r="Z162" i="1"/>
  <c r="X158" i="1"/>
  <c r="W157" i="1"/>
  <c r="W156" i="1"/>
  <c r="X149" i="1"/>
  <c r="X156" i="1"/>
  <c r="Z147" i="1"/>
  <c r="Y141" i="1"/>
  <c r="W138" i="1"/>
  <c r="Z136" i="1"/>
  <c r="X134" i="1"/>
  <c r="Z129" i="1"/>
  <c r="Z128" i="1"/>
  <c r="Y126" i="1"/>
  <c r="X125" i="1"/>
  <c r="W124" i="1"/>
  <c r="V123" i="1"/>
  <c r="Z119" i="1"/>
  <c r="Y118" i="1"/>
  <c r="X117" i="1"/>
  <c r="W116" i="1"/>
  <c r="V115" i="1"/>
  <c r="Z111" i="1"/>
  <c r="W171" i="1"/>
  <c r="Z164" i="1"/>
  <c r="V156" i="1"/>
  <c r="Z152" i="1"/>
  <c r="Y147" i="1"/>
  <c r="V138" i="1"/>
  <c r="Y132" i="1"/>
  <c r="V129" i="1"/>
  <c r="Y128" i="1"/>
  <c r="Z127" i="1"/>
  <c r="X126" i="1"/>
  <c r="W125" i="1"/>
  <c r="V124" i="1"/>
  <c r="Z120" i="1"/>
  <c r="Y119" i="1"/>
  <c r="X118" i="1"/>
  <c r="W117" i="1"/>
  <c r="V116" i="1"/>
  <c r="Z112" i="1"/>
  <c r="Y111" i="1"/>
  <c r="Z110" i="1"/>
  <c r="X164" i="1"/>
  <c r="V146" i="1"/>
  <c r="Z143" i="1"/>
  <c r="V139" i="1"/>
  <c r="Z133" i="1"/>
  <c r="X132" i="1"/>
  <c r="X131" i="1"/>
  <c r="W130" i="1"/>
  <c r="V128" i="1"/>
  <c r="Y127" i="1"/>
  <c r="W126" i="1"/>
  <c r="V125" i="1"/>
  <c r="Z121" i="1"/>
  <c r="Y120" i="1"/>
  <c r="X119" i="1"/>
  <c r="W118" i="1"/>
  <c r="V117" i="1"/>
  <c r="Z113" i="1"/>
  <c r="Y112" i="1"/>
  <c r="X111" i="1"/>
  <c r="Y110" i="1"/>
  <c r="Z109" i="1"/>
  <c r="Y173" i="1"/>
  <c r="V158" i="1"/>
  <c r="X154" i="1"/>
  <c r="Y150" i="1"/>
  <c r="W149" i="1"/>
  <c r="X145" i="1"/>
  <c r="Y142" i="1"/>
  <c r="V137" i="1"/>
  <c r="W133" i="1"/>
  <c r="Z124" i="1"/>
  <c r="Y123" i="1"/>
  <c r="X122" i="1"/>
  <c r="W121" i="1"/>
  <c r="V120" i="1"/>
  <c r="Z116" i="1"/>
  <c r="Y115" i="1"/>
  <c r="X114" i="1"/>
  <c r="W113" i="1"/>
  <c r="V112" i="1"/>
  <c r="V110" i="1"/>
  <c r="W109" i="1"/>
  <c r="Z172" i="1"/>
  <c r="X162" i="1"/>
  <c r="W153" i="1"/>
  <c r="Z135" i="1"/>
  <c r="Y134" i="1"/>
  <c r="X133" i="1"/>
  <c r="V132" i="1"/>
  <c r="W131" i="1"/>
  <c r="X124" i="1"/>
  <c r="W122" i="1"/>
  <c r="V119" i="1"/>
  <c r="W115" i="1"/>
  <c r="Y113" i="1"/>
  <c r="V105" i="1"/>
  <c r="W104" i="1"/>
  <c r="X103" i="1"/>
  <c r="Y102" i="1"/>
  <c r="Z101" i="1"/>
  <c r="V97" i="1"/>
  <c r="W96" i="1"/>
  <c r="X95" i="1"/>
  <c r="Y94" i="1"/>
  <c r="Z93" i="1"/>
  <c r="Y92" i="1"/>
  <c r="X91" i="1"/>
  <c r="W90" i="1"/>
  <c r="V89" i="1"/>
  <c r="Y149" i="1"/>
  <c r="Y135" i="1"/>
  <c r="V131" i="1"/>
  <c r="V130" i="1"/>
  <c r="V122" i="1"/>
  <c r="X113" i="1"/>
  <c r="Y109" i="1"/>
  <c r="Z108" i="1"/>
  <c r="V104" i="1"/>
  <c r="W103" i="1"/>
  <c r="X102" i="1"/>
  <c r="Y101" i="1"/>
  <c r="Z100" i="1"/>
  <c r="V96" i="1"/>
  <c r="W95" i="1"/>
  <c r="X94" i="1"/>
  <c r="Y93" i="1"/>
  <c r="X92" i="1"/>
  <c r="W91" i="1"/>
  <c r="V90" i="1"/>
  <c r="V169" i="1"/>
  <c r="Z150" i="1"/>
  <c r="Y145" i="1"/>
  <c r="V144" i="1"/>
  <c r="V127" i="1"/>
  <c r="W123" i="1"/>
  <c r="Y121" i="1"/>
  <c r="X116" i="1"/>
  <c r="W114" i="1"/>
  <c r="V111" i="1"/>
  <c r="W108" i="1"/>
  <c r="X107" i="1"/>
  <c r="Y106" i="1"/>
  <c r="Z105" i="1"/>
  <c r="V101" i="1"/>
  <c r="W100" i="1"/>
  <c r="X99" i="1"/>
  <c r="Y98" i="1"/>
  <c r="Z97" i="1"/>
  <c r="V93" i="1"/>
  <c r="Z89" i="1"/>
  <c r="X121" i="1"/>
  <c r="V114" i="1"/>
  <c r="V108" i="1"/>
  <c r="W107" i="1"/>
  <c r="X106" i="1"/>
  <c r="Y105" i="1"/>
  <c r="Z104" i="1"/>
  <c r="V100" i="1"/>
  <c r="W99" i="1"/>
  <c r="X98" i="1"/>
  <c r="Y97" i="1"/>
  <c r="Z96" i="1"/>
  <c r="Z90" i="1"/>
  <c r="Y89" i="1"/>
  <c r="V173" i="1"/>
  <c r="Y161" i="1"/>
  <c r="V157" i="1"/>
  <c r="Z125" i="1"/>
  <c r="X123" i="1"/>
  <c r="X109" i="1"/>
  <c r="Z107" i="1"/>
  <c r="W106" i="1"/>
  <c r="X101" i="1"/>
  <c r="Y96" i="1"/>
  <c r="V95" i="1"/>
  <c r="Z92" i="1"/>
  <c r="W89" i="1"/>
  <c r="W87" i="1"/>
  <c r="V86" i="1"/>
  <c r="V82" i="1"/>
  <c r="W81" i="1"/>
  <c r="X80" i="1"/>
  <c r="Y79" i="1"/>
  <c r="Z78" i="1"/>
  <c r="Z141" i="1"/>
  <c r="W132" i="1"/>
  <c r="Z126" i="1"/>
  <c r="Y125" i="1"/>
  <c r="Y124" i="1"/>
  <c r="V109" i="1"/>
  <c r="Y107" i="1"/>
  <c r="V106" i="1"/>
  <c r="Z102" i="1"/>
  <c r="W101" i="1"/>
  <c r="X96" i="1"/>
  <c r="W92" i="1"/>
  <c r="V87" i="1"/>
  <c r="V81" i="1"/>
  <c r="W80" i="1"/>
  <c r="X79" i="1"/>
  <c r="Y78" i="1"/>
  <c r="Z77" i="1"/>
  <c r="V73" i="1"/>
  <c r="W72" i="1"/>
  <c r="X71" i="1"/>
  <c r="Y70" i="1"/>
  <c r="Z69" i="1"/>
  <c r="V65" i="1"/>
  <c r="W64" i="1"/>
  <c r="X63" i="1"/>
  <c r="Y62" i="1"/>
  <c r="Z61" i="1"/>
  <c r="V57" i="1"/>
  <c r="W56" i="1"/>
  <c r="X55" i="1"/>
  <c r="Y54" i="1"/>
  <c r="Z53" i="1"/>
  <c r="Z49" i="1"/>
  <c r="Y48" i="1"/>
  <c r="Z47" i="1"/>
  <c r="V126" i="1"/>
  <c r="Z114" i="1"/>
  <c r="V113" i="1"/>
  <c r="X112" i="1"/>
  <c r="Y108" i="1"/>
  <c r="V107" i="1"/>
  <c r="Z103" i="1"/>
  <c r="W102" i="1"/>
  <c r="X97" i="1"/>
  <c r="V92" i="1"/>
  <c r="Y90" i="1"/>
  <c r="Y162" i="1"/>
  <c r="W159" i="1"/>
  <c r="Z142" i="1"/>
  <c r="X127" i="1"/>
  <c r="Z115" i="1"/>
  <c r="Y114" i="1"/>
  <c r="W112" i="1"/>
  <c r="W111" i="1"/>
  <c r="X108" i="1"/>
  <c r="Z118" i="1"/>
  <c r="Y117" i="1"/>
  <c r="Y116" i="1"/>
  <c r="X110" i="1"/>
  <c r="X104" i="1"/>
  <c r="Y99" i="1"/>
  <c r="V98" i="1"/>
  <c r="Z94" i="1"/>
  <c r="X93" i="1"/>
  <c r="Y91" i="1"/>
  <c r="X88" i="1"/>
  <c r="Z87" i="1"/>
  <c r="Y86" i="1"/>
  <c r="X85" i="1"/>
  <c r="W84" i="1"/>
  <c r="X83" i="1"/>
  <c r="Y82" i="1"/>
  <c r="Z81" i="1"/>
  <c r="V77" i="1"/>
  <c r="W76" i="1"/>
  <c r="X75" i="1"/>
  <c r="Y74" i="1"/>
  <c r="Z73" i="1"/>
  <c r="V69" i="1"/>
  <c r="W68" i="1"/>
  <c r="X67" i="1"/>
  <c r="Y66" i="1"/>
  <c r="Z65" i="1"/>
  <c r="V61" i="1"/>
  <c r="W60" i="1"/>
  <c r="X59" i="1"/>
  <c r="Y58" i="1"/>
  <c r="Z57" i="1"/>
  <c r="V53" i="1"/>
  <c r="W52" i="1"/>
  <c r="X51" i="1"/>
  <c r="W50" i="1"/>
  <c r="V49" i="1"/>
  <c r="V47" i="1"/>
  <c r="W46" i="1"/>
  <c r="X45" i="1"/>
  <c r="Y44" i="1"/>
  <c r="Y163" i="1"/>
  <c r="Z122" i="1"/>
  <c r="V121" i="1"/>
  <c r="X120" i="1"/>
  <c r="V118" i="1"/>
  <c r="W110" i="1"/>
  <c r="X105" i="1"/>
  <c r="Y100" i="1"/>
  <c r="V99" i="1"/>
  <c r="Z95" i="1"/>
  <c r="W94" i="1"/>
  <c r="W93" i="1"/>
  <c r="V91" i="1"/>
  <c r="W88" i="1"/>
  <c r="Y87" i="1"/>
  <c r="X86" i="1"/>
  <c r="W85" i="1"/>
  <c r="V84" i="1"/>
  <c r="W83" i="1"/>
  <c r="X82" i="1"/>
  <c r="Y81" i="1"/>
  <c r="Z80" i="1"/>
  <c r="V76" i="1"/>
  <c r="W75" i="1"/>
  <c r="X74" i="1"/>
  <c r="Y73" i="1"/>
  <c r="Z72" i="1"/>
  <c r="V68" i="1"/>
  <c r="W67" i="1"/>
  <c r="X66" i="1"/>
  <c r="Y65" i="1"/>
  <c r="Z64" i="1"/>
  <c r="V60" i="1"/>
  <c r="W59" i="1"/>
  <c r="X58" i="1"/>
  <c r="Y57" i="1"/>
  <c r="Z56" i="1"/>
  <c r="V52" i="1"/>
  <c r="W51" i="1"/>
  <c r="V50" i="1"/>
  <c r="V46" i="1"/>
  <c r="W45" i="1"/>
  <c r="X44" i="1"/>
  <c r="Z134" i="1"/>
  <c r="Y122" i="1"/>
  <c r="W120" i="1"/>
  <c r="V85" i="1"/>
  <c r="W82" i="1"/>
  <c r="Y76" i="1"/>
  <c r="Z75" i="1"/>
  <c r="W70" i="1"/>
  <c r="Y69" i="1"/>
  <c r="Z68" i="1"/>
  <c r="V63" i="1"/>
  <c r="X62" i="1"/>
  <c r="W55" i="1"/>
  <c r="Z54" i="1"/>
  <c r="Z140" i="1"/>
  <c r="Z83" i="1"/>
  <c r="Y77" i="1"/>
  <c r="X76" i="1"/>
  <c r="Y75" i="1"/>
  <c r="Z74" i="1"/>
  <c r="V70" i="1"/>
  <c r="X69" i="1"/>
  <c r="Y68" i="1"/>
  <c r="Z67" i="1"/>
  <c r="W62" i="1"/>
  <c r="Y61" i="1"/>
  <c r="Z60" i="1"/>
  <c r="V55" i="1"/>
  <c r="X54" i="1"/>
  <c r="X115" i="1"/>
  <c r="Z88" i="1"/>
  <c r="Z84" i="1"/>
  <c r="Y83" i="1"/>
  <c r="Z79" i="1"/>
  <c r="X78" i="1"/>
  <c r="X77" i="1"/>
  <c r="V75" i="1"/>
  <c r="W74" i="1"/>
  <c r="X73" i="1"/>
  <c r="W69" i="1"/>
  <c r="X68" i="1"/>
  <c r="Y67" i="1"/>
  <c r="Z66" i="1"/>
  <c r="V62" i="1"/>
  <c r="X61" i="1"/>
  <c r="Y60" i="1"/>
  <c r="Z59" i="1"/>
  <c r="W54" i="1"/>
  <c r="Y53" i="1"/>
  <c r="Z52" i="1"/>
  <c r="Z50" i="1"/>
  <c r="Y49" i="1"/>
  <c r="W48" i="1"/>
  <c r="Y133" i="1"/>
  <c r="Z117" i="1"/>
  <c r="Z99" i="1"/>
  <c r="Z98" i="1"/>
  <c r="Y88" i="1"/>
  <c r="Y84" i="1"/>
  <c r="V83" i="1"/>
  <c r="W79" i="1"/>
  <c r="W78" i="1"/>
  <c r="W77" i="1"/>
  <c r="V74" i="1"/>
  <c r="W73" i="1"/>
  <c r="Y72" i="1"/>
  <c r="V67" i="1"/>
  <c r="W66" i="1"/>
  <c r="X65" i="1"/>
  <c r="W61" i="1"/>
  <c r="X60" i="1"/>
  <c r="Y59" i="1"/>
  <c r="Z58" i="1"/>
  <c r="V54" i="1"/>
  <c r="X53" i="1"/>
  <c r="Y52" i="1"/>
  <c r="Z51" i="1"/>
  <c r="Y157" i="1"/>
  <c r="W119" i="1"/>
  <c r="Y104" i="1"/>
  <c r="V103" i="1"/>
  <c r="V102" i="1"/>
  <c r="X90" i="1"/>
  <c r="Z86" i="1"/>
  <c r="V80" i="1"/>
  <c r="V72" i="1"/>
  <c r="Y71" i="1"/>
  <c r="X64" i="1"/>
  <c r="Z63" i="1"/>
  <c r="V58" i="1"/>
  <c r="W57" i="1"/>
  <c r="Y56" i="1"/>
  <c r="Z123" i="1"/>
  <c r="Z85" i="1"/>
  <c r="Y80" i="1"/>
  <c r="Z76" i="1"/>
  <c r="Z71" i="1"/>
  <c r="Y63" i="1"/>
  <c r="W49" i="1"/>
  <c r="V42" i="1"/>
  <c r="W41" i="1"/>
  <c r="X40" i="1"/>
  <c r="Y39" i="1"/>
  <c r="Z38" i="1"/>
  <c r="V34" i="1"/>
  <c r="W33" i="1"/>
  <c r="X32" i="1"/>
  <c r="Y31" i="1"/>
  <c r="Z30" i="1"/>
  <c r="V26" i="1"/>
  <c r="W25" i="1"/>
  <c r="X24" i="1"/>
  <c r="Y23" i="1"/>
  <c r="Z22" i="1"/>
  <c r="V18" i="1"/>
  <c r="W17" i="1"/>
  <c r="X16" i="1"/>
  <c r="Y15" i="1"/>
  <c r="X14" i="1"/>
  <c r="W13" i="1"/>
  <c r="V12" i="1"/>
  <c r="W11" i="1"/>
  <c r="X10" i="1"/>
  <c r="Y9" i="1"/>
  <c r="Z8" i="1"/>
  <c r="V4" i="1"/>
  <c r="Y51" i="1"/>
  <c r="V41" i="1"/>
  <c r="W40" i="1"/>
  <c r="X39" i="1"/>
  <c r="Y38" i="1"/>
  <c r="Z37" i="1"/>
  <c r="Y85" i="1"/>
  <c r="V79" i="1"/>
  <c r="W71" i="1"/>
  <c r="W63" i="1"/>
  <c r="V94" i="1"/>
  <c r="V78" i="1"/>
  <c r="V71" i="1"/>
  <c r="Z70" i="1"/>
  <c r="Z62" i="1"/>
  <c r="V59" i="1"/>
  <c r="V51" i="1"/>
  <c r="V40" i="1"/>
  <c r="W39" i="1"/>
  <c r="X38" i="1"/>
  <c r="Y37" i="1"/>
  <c r="Z36" i="1"/>
  <c r="V32" i="1"/>
  <c r="W31" i="1"/>
  <c r="X30" i="1"/>
  <c r="Y29" i="1"/>
  <c r="Z28" i="1"/>
  <c r="V24" i="1"/>
  <c r="W23" i="1"/>
  <c r="X22" i="1"/>
  <c r="Y21" i="1"/>
  <c r="Z20" i="1"/>
  <c r="V16" i="1"/>
  <c r="W15" i="1"/>
  <c r="V14" i="1"/>
  <c r="V10" i="1"/>
  <c r="W9" i="1"/>
  <c r="X8" i="1"/>
  <c r="Y7" i="1"/>
  <c r="Z6" i="1"/>
  <c r="W105" i="1"/>
  <c r="W97" i="1"/>
  <c r="V88" i="1"/>
  <c r="X70" i="1"/>
  <c r="Z106" i="1"/>
  <c r="Y103" i="1"/>
  <c r="Y95" i="1"/>
  <c r="Y64" i="1"/>
  <c r="X56" i="1"/>
  <c r="V48" i="1"/>
  <c r="W47" i="1"/>
  <c r="X46" i="1"/>
  <c r="Y45" i="1"/>
  <c r="Z44" i="1"/>
  <c r="X43" i="1"/>
  <c r="Y42" i="1"/>
  <c r="Z41" i="1"/>
  <c r="V37" i="1"/>
  <c r="W36" i="1"/>
  <c r="X35" i="1"/>
  <c r="Y34" i="1"/>
  <c r="Z33" i="1"/>
  <c r="V29" i="1"/>
  <c r="W28" i="1"/>
  <c r="X27" i="1"/>
  <c r="Y26" i="1"/>
  <c r="Z25" i="1"/>
  <c r="V21" i="1"/>
  <c r="W20" i="1"/>
  <c r="X19" i="1"/>
  <c r="Y18" i="1"/>
  <c r="Z17" i="1"/>
  <c r="Z13" i="1"/>
  <c r="Y12" i="1"/>
  <c r="Z11" i="1"/>
  <c r="V7" i="1"/>
  <c r="W6" i="1"/>
  <c r="X5" i="1"/>
  <c r="Y4" i="1"/>
  <c r="X52" i="1"/>
  <c r="X49" i="1"/>
  <c r="W98" i="1"/>
  <c r="Z82" i="1"/>
  <c r="V64" i="1"/>
  <c r="V56" i="1"/>
  <c r="Z55" i="1"/>
  <c r="V45" i="1"/>
  <c r="W44" i="1"/>
  <c r="W43" i="1"/>
  <c r="X42" i="1"/>
  <c r="Y41" i="1"/>
  <c r="Z40" i="1"/>
  <c r="V36" i="1"/>
  <c r="W35" i="1"/>
  <c r="X34" i="1"/>
  <c r="Y33" i="1"/>
  <c r="Z32" i="1"/>
  <c r="V28" i="1"/>
  <c r="W27" i="1"/>
  <c r="X26" i="1"/>
  <c r="Y25" i="1"/>
  <c r="Z24" i="1"/>
  <c r="V20" i="1"/>
  <c r="W19" i="1"/>
  <c r="X18" i="1"/>
  <c r="Y17" i="1"/>
  <c r="Z16" i="1"/>
  <c r="Z14" i="1"/>
  <c r="Y13" i="1"/>
  <c r="X12" i="1"/>
  <c r="Y11" i="1"/>
  <c r="Z10" i="1"/>
  <c r="V6" i="1"/>
  <c r="W5" i="1"/>
  <c r="X4" i="1"/>
  <c r="Z91" i="1"/>
  <c r="X89" i="1"/>
  <c r="X87" i="1"/>
  <c r="X84" i="1"/>
  <c r="X81" i="1"/>
  <c r="X72" i="1"/>
  <c r="Y55" i="1"/>
  <c r="W53" i="1"/>
  <c r="W58" i="1"/>
  <c r="W42" i="1"/>
  <c r="Y40" i="1"/>
  <c r="W38" i="1"/>
  <c r="Y36" i="1"/>
  <c r="V35" i="1"/>
  <c r="X31" i="1"/>
  <c r="W30" i="1"/>
  <c r="Z26" i="1"/>
  <c r="V25" i="1"/>
  <c r="Y19" i="1"/>
  <c r="W14" i="1"/>
  <c r="W12" i="1"/>
  <c r="Y6" i="1"/>
  <c r="V5" i="1"/>
  <c r="Z23" i="1"/>
  <c r="Y22" i="1"/>
  <c r="Y16" i="1"/>
  <c r="V15" i="1"/>
  <c r="Z9" i="1"/>
  <c r="Y8" i="1"/>
  <c r="X100" i="1"/>
  <c r="V44" i="1"/>
  <c r="V38" i="1"/>
  <c r="X36" i="1"/>
  <c r="Y32" i="1"/>
  <c r="V31" i="1"/>
  <c r="V30" i="1"/>
  <c r="W26" i="1"/>
  <c r="Z21" i="1"/>
  <c r="Y20" i="1"/>
  <c r="V19" i="1"/>
  <c r="Z15" i="1"/>
  <c r="Z7" i="1"/>
  <c r="X6" i="1"/>
  <c r="W86" i="1"/>
  <c r="Y50" i="1"/>
  <c r="W32" i="1"/>
  <c r="Z27" i="1"/>
  <c r="X21" i="1"/>
  <c r="X20" i="1"/>
  <c r="X15" i="1"/>
  <c r="X7" i="1"/>
  <c r="W65" i="1"/>
  <c r="X50" i="1"/>
  <c r="Z43" i="1"/>
  <c r="Z39" i="1"/>
  <c r="X33" i="1"/>
  <c r="Y27" i="1"/>
  <c r="W21" i="1"/>
  <c r="W7" i="1"/>
  <c r="Z5" i="1"/>
  <c r="Y35" i="1"/>
  <c r="Y43" i="1"/>
  <c r="X41" i="1"/>
  <c r="V39" i="1"/>
  <c r="X37" i="1"/>
  <c r="Z34" i="1"/>
  <c r="V33" i="1"/>
  <c r="Y28" i="1"/>
  <c r="V27" i="1"/>
  <c r="X23" i="1"/>
  <c r="W22" i="1"/>
  <c r="X17" i="1"/>
  <c r="W16" i="1"/>
  <c r="X13" i="1"/>
  <c r="X9" i="1"/>
  <c r="W8" i="1"/>
  <c r="Z4" i="1"/>
  <c r="X57" i="1"/>
  <c r="Z48" i="1"/>
  <c r="Y47" i="1"/>
  <c r="Z46" i="1"/>
  <c r="V43" i="1"/>
  <c r="W37" i="1"/>
  <c r="W34" i="1"/>
  <c r="Z29" i="1"/>
  <c r="X28" i="1"/>
  <c r="Y24" i="1"/>
  <c r="V23" i="1"/>
  <c r="V22" i="1"/>
  <c r="Z18" i="1"/>
  <c r="V17" i="1"/>
  <c r="V13" i="1"/>
  <c r="Y10" i="1"/>
  <c r="V9" i="1"/>
  <c r="V8" i="1"/>
  <c r="W4" i="1"/>
  <c r="V66" i="1"/>
  <c r="X48" i="1"/>
  <c r="X47" i="1"/>
  <c r="Y46" i="1"/>
  <c r="Z35" i="1"/>
  <c r="X29" i="1"/>
  <c r="W24" i="1"/>
  <c r="W18" i="1"/>
  <c r="X11" i="1"/>
  <c r="W10" i="1"/>
  <c r="Z45" i="1"/>
  <c r="Z42" i="1"/>
  <c r="Y14" i="1"/>
  <c r="Y5" i="1"/>
  <c r="W29" i="1"/>
  <c r="V11" i="1"/>
  <c r="Z31" i="1"/>
  <c r="Z12" i="1"/>
  <c r="X25" i="1"/>
  <c r="Z19" i="1"/>
  <c r="Y30" i="1"/>
  <c r="T181" i="1"/>
  <c r="T180" i="1"/>
  <c r="T182" i="1"/>
  <c r="T186" i="1"/>
  <c r="T187" i="1"/>
  <c r="S180" i="1"/>
  <c r="S182" i="1"/>
  <c r="S186" i="1"/>
  <c r="S181" i="1"/>
  <c r="S187" i="1"/>
  <c r="R183" i="1"/>
  <c r="AE144" i="1" s="1"/>
  <c r="AE30" i="1" l="1"/>
  <c r="AE10" i="1"/>
  <c r="AE4" i="1"/>
  <c r="AD74" i="1"/>
  <c r="AD37" i="1"/>
  <c r="AD16" i="1"/>
  <c r="AD34" i="1"/>
  <c r="AE48" i="1"/>
  <c r="AD85" i="1"/>
  <c r="AD71" i="1"/>
  <c r="AE83" i="1"/>
  <c r="AE46" i="1"/>
  <c r="AD69" i="1"/>
  <c r="AD106" i="1"/>
  <c r="AD154" i="1"/>
  <c r="AD91" i="1"/>
  <c r="AE56" i="1"/>
  <c r="AD81" i="1"/>
  <c r="AD155" i="1"/>
  <c r="AE108" i="1"/>
  <c r="AD89" i="1"/>
  <c r="AD105" i="1"/>
  <c r="AD110" i="1"/>
  <c r="AE121" i="1"/>
  <c r="AD138" i="1"/>
  <c r="AE118" i="1"/>
  <c r="AD124" i="1"/>
  <c r="AE124" i="1"/>
  <c r="AD142" i="1"/>
  <c r="AE159" i="1"/>
  <c r="AE173" i="1"/>
  <c r="AE171" i="1"/>
  <c r="AE161" i="1"/>
  <c r="AE7" i="1"/>
  <c r="AE26" i="1"/>
  <c r="AD35" i="1"/>
  <c r="AD8" i="1"/>
  <c r="AE16" i="1"/>
  <c r="AE106" i="1"/>
  <c r="AE27" i="1"/>
  <c r="AE65" i="1"/>
  <c r="AE9" i="1"/>
  <c r="AE31" i="1"/>
  <c r="AE58" i="1"/>
  <c r="AD70" i="1"/>
  <c r="AE44" i="1"/>
  <c r="AE62" i="1"/>
  <c r="AD62" i="1"/>
  <c r="AE70" i="1"/>
  <c r="AE71" i="1"/>
  <c r="AD78" i="1"/>
  <c r="AE59" i="1"/>
  <c r="AD84" i="1"/>
  <c r="AD107" i="1"/>
  <c r="AD47" i="1"/>
  <c r="AE84" i="1"/>
  <c r="AE119" i="1"/>
  <c r="AE93" i="1"/>
  <c r="AD57" i="1"/>
  <c r="AD98" i="1"/>
  <c r="AD86" i="1"/>
  <c r="AD113" i="1"/>
  <c r="AE107" i="1"/>
  <c r="AE132" i="1"/>
  <c r="AE115" i="1"/>
  <c r="AD114" i="1"/>
  <c r="AE90" i="1"/>
  <c r="AD144" i="1"/>
  <c r="AD148" i="1"/>
  <c r="AE125" i="1"/>
  <c r="AE164" i="1"/>
  <c r="AE143" i="1"/>
  <c r="AD135" i="1"/>
  <c r="AD156" i="1"/>
  <c r="AE127" i="1"/>
  <c r="AD133" i="1"/>
  <c r="AD162" i="1"/>
  <c r="AE170" i="1"/>
  <c r="AE34" i="1"/>
  <c r="AD45" i="1"/>
  <c r="AE25" i="1"/>
  <c r="AE69" i="1"/>
  <c r="AD51" i="1"/>
  <c r="AD79" i="1"/>
  <c r="AD60" i="1"/>
  <c r="AE85" i="1"/>
  <c r="AE105" i="1"/>
  <c r="AE72" i="1"/>
  <c r="AE96" i="1"/>
  <c r="AE123" i="1"/>
  <c r="AD115" i="1"/>
  <c r="AD173" i="1"/>
  <c r="AE136" i="1"/>
  <c r="AD157" i="1"/>
  <c r="AE156" i="1"/>
  <c r="AE134" i="1"/>
  <c r="AE21" i="1"/>
  <c r="AD31" i="1"/>
  <c r="AE14" i="1"/>
  <c r="AE37" i="1"/>
  <c r="AD13" i="1"/>
  <c r="AD39" i="1"/>
  <c r="AE43" i="1"/>
  <c r="AD29" i="1"/>
  <c r="AD44" i="1"/>
  <c r="AE66" i="1"/>
  <c r="AE78" i="1"/>
  <c r="AD12" i="1"/>
  <c r="AD26" i="1"/>
  <c r="AE79" i="1"/>
  <c r="AD109" i="1"/>
  <c r="AD87" i="1"/>
  <c r="AD50" i="1"/>
  <c r="AE75" i="1"/>
  <c r="AD131" i="1"/>
  <c r="AD49" i="1"/>
  <c r="AD61" i="1"/>
  <c r="AE92" i="1"/>
  <c r="AD130" i="1"/>
  <c r="AD73" i="1"/>
  <c r="AD108" i="1"/>
  <c r="AD126" i="1"/>
  <c r="AE167" i="1"/>
  <c r="AE100" i="1"/>
  <c r="AD119" i="1"/>
  <c r="AD90" i="1"/>
  <c r="AD104" i="1"/>
  <c r="AD97" i="1"/>
  <c r="AE113" i="1"/>
  <c r="AD116" i="1"/>
  <c r="AE148" i="1"/>
  <c r="AE116" i="1"/>
  <c r="AD136" i="1"/>
  <c r="AE147" i="1"/>
  <c r="AE140" i="1"/>
  <c r="AD158" i="1"/>
  <c r="AE157" i="1"/>
  <c r="AD167" i="1"/>
  <c r="AD151" i="1"/>
  <c r="AD166" i="1"/>
  <c r="AD150" i="1"/>
  <c r="AE172" i="1"/>
  <c r="AD149" i="1"/>
  <c r="AD163" i="1"/>
  <c r="AG174" i="1"/>
  <c r="AG172" i="1"/>
  <c r="AG170" i="1"/>
  <c r="AG168" i="1"/>
  <c r="AG166" i="1"/>
  <c r="AF174" i="1"/>
  <c r="AJ173" i="1"/>
  <c r="AF172" i="1"/>
  <c r="AF170" i="1"/>
  <c r="AF168" i="1"/>
  <c r="AF166" i="1"/>
  <c r="AF161" i="1"/>
  <c r="AG160" i="1"/>
  <c r="AH159" i="1"/>
  <c r="AH153" i="1"/>
  <c r="AG152" i="1"/>
  <c r="AF151" i="1"/>
  <c r="AI173" i="1"/>
  <c r="AF160" i="1"/>
  <c r="AG159" i="1"/>
  <c r="AH158" i="1"/>
  <c r="AH154" i="1"/>
  <c r="AG153" i="1"/>
  <c r="AF152" i="1"/>
  <c r="AH173" i="1"/>
  <c r="AH171" i="1"/>
  <c r="AH169" i="1"/>
  <c r="AH167" i="1"/>
  <c r="AH165" i="1"/>
  <c r="AI164" i="1"/>
  <c r="AF159" i="1"/>
  <c r="AG158" i="1"/>
  <c r="AH157" i="1"/>
  <c r="AH155" i="1"/>
  <c r="AG154" i="1"/>
  <c r="AF153" i="1"/>
  <c r="AH147" i="1"/>
  <c r="AF173" i="1"/>
  <c r="AF171" i="1"/>
  <c r="AF169" i="1"/>
  <c r="AF167" i="1"/>
  <c r="AF165" i="1"/>
  <c r="AG164" i="1"/>
  <c r="AH163" i="1"/>
  <c r="AF157" i="1"/>
  <c r="AG156" i="1"/>
  <c r="AF155" i="1"/>
  <c r="AH149" i="1"/>
  <c r="AG148" i="1"/>
  <c r="AF147" i="1"/>
  <c r="AG146" i="1"/>
  <c r="AH145" i="1"/>
  <c r="AJ143" i="1"/>
  <c r="AG171" i="1"/>
  <c r="AH170" i="1"/>
  <c r="AG161" i="1"/>
  <c r="AG157" i="1"/>
  <c r="AF156" i="1"/>
  <c r="AG149" i="1"/>
  <c r="AG145" i="1"/>
  <c r="AH143" i="1"/>
  <c r="AG142" i="1"/>
  <c r="AF141" i="1"/>
  <c r="AG140" i="1"/>
  <c r="AH139" i="1"/>
  <c r="AH137" i="1"/>
  <c r="AG136" i="1"/>
  <c r="AF135" i="1"/>
  <c r="AG173" i="1"/>
  <c r="AH172" i="1"/>
  <c r="AH162" i="1"/>
  <c r="AF158" i="1"/>
  <c r="AF149" i="1"/>
  <c r="AF145" i="1"/>
  <c r="AG143" i="1"/>
  <c r="AF142" i="1"/>
  <c r="AF140" i="1"/>
  <c r="AG139" i="1"/>
  <c r="AH138" i="1"/>
  <c r="AG137" i="1"/>
  <c r="AF136" i="1"/>
  <c r="AH130" i="1"/>
  <c r="AG129" i="1"/>
  <c r="AF128" i="1"/>
  <c r="AH174" i="1"/>
  <c r="AH164" i="1"/>
  <c r="AG162" i="1"/>
  <c r="AH150" i="1"/>
  <c r="AG147" i="1"/>
  <c r="AF143" i="1"/>
  <c r="AF139" i="1"/>
  <c r="AG138" i="1"/>
  <c r="AF137" i="1"/>
  <c r="AH131" i="1"/>
  <c r="AG130" i="1"/>
  <c r="AF129" i="1"/>
  <c r="AF164" i="1"/>
  <c r="AG163" i="1"/>
  <c r="AF162" i="1"/>
  <c r="AF154" i="1"/>
  <c r="AH152" i="1"/>
  <c r="AG150" i="1"/>
  <c r="AH146" i="1"/>
  <c r="AH144" i="1"/>
  <c r="AF138" i="1"/>
  <c r="AH132" i="1"/>
  <c r="AG131" i="1"/>
  <c r="AF130" i="1"/>
  <c r="AG165" i="1"/>
  <c r="AH160" i="1"/>
  <c r="AG155" i="1"/>
  <c r="AF148" i="1"/>
  <c r="AF144" i="1"/>
  <c r="AH148" i="1"/>
  <c r="AH140" i="1"/>
  <c r="AG135" i="1"/>
  <c r="AF133" i="1"/>
  <c r="AG126" i="1"/>
  <c r="AF125" i="1"/>
  <c r="AH119" i="1"/>
  <c r="AG118" i="1"/>
  <c r="AF117" i="1"/>
  <c r="AH111" i="1"/>
  <c r="AH168" i="1"/>
  <c r="AF163" i="1"/>
  <c r="AJ145" i="1"/>
  <c r="AF126" i="1"/>
  <c r="AH120" i="1"/>
  <c r="AG119" i="1"/>
  <c r="AF118" i="1"/>
  <c r="AH112" i="1"/>
  <c r="AG111" i="1"/>
  <c r="AH110" i="1"/>
  <c r="AH142" i="1"/>
  <c r="AH134" i="1"/>
  <c r="AH128" i="1"/>
  <c r="AH121" i="1"/>
  <c r="AG120" i="1"/>
  <c r="AF119" i="1"/>
  <c r="AH113" i="1"/>
  <c r="AG112" i="1"/>
  <c r="AF111" i="1"/>
  <c r="AG110" i="1"/>
  <c r="AH109" i="1"/>
  <c r="AG167" i="1"/>
  <c r="AH151" i="1"/>
  <c r="AG141" i="1"/>
  <c r="AF132" i="1"/>
  <c r="AF131" i="1"/>
  <c r="AF127" i="1"/>
  <c r="AH124" i="1"/>
  <c r="AG123" i="1"/>
  <c r="AF122" i="1"/>
  <c r="AH116" i="1"/>
  <c r="AG115" i="1"/>
  <c r="AF114" i="1"/>
  <c r="AF108" i="1"/>
  <c r="AI149" i="1"/>
  <c r="AH141" i="1"/>
  <c r="AH136" i="1"/>
  <c r="AG127" i="1"/>
  <c r="AG121" i="1"/>
  <c r="AF116" i="1"/>
  <c r="AF103" i="1"/>
  <c r="AG102" i="1"/>
  <c r="AH101" i="1"/>
  <c r="AF95" i="1"/>
  <c r="AG94" i="1"/>
  <c r="AH93" i="1"/>
  <c r="AG92" i="1"/>
  <c r="AF91" i="1"/>
  <c r="AF121" i="1"/>
  <c r="AF102" i="1"/>
  <c r="AG101" i="1"/>
  <c r="AH100" i="1"/>
  <c r="AF94" i="1"/>
  <c r="AG93" i="1"/>
  <c r="AF92" i="1"/>
  <c r="AJ88" i="1"/>
  <c r="AG132" i="1"/>
  <c r="AF124" i="1"/>
  <c r="AG113" i="1"/>
  <c r="AH108" i="1"/>
  <c r="AF107" i="1"/>
  <c r="AG106" i="1"/>
  <c r="AH105" i="1"/>
  <c r="AF99" i="1"/>
  <c r="AG98" i="1"/>
  <c r="AH97" i="1"/>
  <c r="AH89" i="1"/>
  <c r="AG88" i="1"/>
  <c r="AH161" i="1"/>
  <c r="AF146" i="1"/>
  <c r="AG134" i="1"/>
  <c r="AH133" i="1"/>
  <c r="AJ125" i="1"/>
  <c r="AF113" i="1"/>
  <c r="AG109" i="1"/>
  <c r="AG108" i="1"/>
  <c r="AF106" i="1"/>
  <c r="AG105" i="1"/>
  <c r="AH104" i="1"/>
  <c r="AF98" i="1"/>
  <c r="AG97" i="1"/>
  <c r="AH96" i="1"/>
  <c r="AH90" i="1"/>
  <c r="AG89" i="1"/>
  <c r="AH114" i="1"/>
  <c r="AF112" i="1"/>
  <c r="AG104" i="1"/>
  <c r="AH99" i="1"/>
  <c r="AI93" i="1"/>
  <c r="AH91" i="1"/>
  <c r="AG87" i="1"/>
  <c r="AF80" i="1"/>
  <c r="AG79" i="1"/>
  <c r="AH78" i="1"/>
  <c r="AG151" i="1"/>
  <c r="AH127" i="1"/>
  <c r="AH115" i="1"/>
  <c r="AG114" i="1"/>
  <c r="AF104" i="1"/>
  <c r="AG99" i="1"/>
  <c r="AH94" i="1"/>
  <c r="AF93" i="1"/>
  <c r="AG91" i="1"/>
  <c r="AF87" i="1"/>
  <c r="AF79" i="1"/>
  <c r="AG78" i="1"/>
  <c r="AH77" i="1"/>
  <c r="AF71" i="1"/>
  <c r="AG70" i="1"/>
  <c r="AH69" i="1"/>
  <c r="AF63" i="1"/>
  <c r="AG62" i="1"/>
  <c r="AH61" i="1"/>
  <c r="AF55" i="1"/>
  <c r="AG54" i="1"/>
  <c r="AH53" i="1"/>
  <c r="AH49" i="1"/>
  <c r="AG48" i="1"/>
  <c r="AH47" i="1"/>
  <c r="AG169" i="1"/>
  <c r="AH117" i="1"/>
  <c r="AF115" i="1"/>
  <c r="AI106" i="1"/>
  <c r="AF105" i="1"/>
  <c r="AG100" i="1"/>
  <c r="AH95" i="1"/>
  <c r="AH166" i="1"/>
  <c r="AH135" i="1"/>
  <c r="AG133" i="1"/>
  <c r="AG128" i="1"/>
  <c r="AH118" i="1"/>
  <c r="AG117" i="1"/>
  <c r="AG116" i="1"/>
  <c r="AF110" i="1"/>
  <c r="AH106" i="1"/>
  <c r="AF150" i="1"/>
  <c r="AG144" i="1"/>
  <c r="AH123" i="1"/>
  <c r="AG122" i="1"/>
  <c r="AG107" i="1"/>
  <c r="AH102" i="1"/>
  <c r="AF96" i="1"/>
  <c r="AG86" i="1"/>
  <c r="AF85" i="1"/>
  <c r="AF83" i="1"/>
  <c r="AG82" i="1"/>
  <c r="AH81" i="1"/>
  <c r="AF75" i="1"/>
  <c r="AG74" i="1"/>
  <c r="AH73" i="1"/>
  <c r="AI72" i="1"/>
  <c r="AF67" i="1"/>
  <c r="AG66" i="1"/>
  <c r="AH65" i="1"/>
  <c r="AF59" i="1"/>
  <c r="AG58" i="1"/>
  <c r="AH57" i="1"/>
  <c r="AF51" i="1"/>
  <c r="AF45" i="1"/>
  <c r="AG44" i="1"/>
  <c r="AH156" i="1"/>
  <c r="AF134" i="1"/>
  <c r="AH125" i="1"/>
  <c r="AF123" i="1"/>
  <c r="AF109" i="1"/>
  <c r="AH103" i="1"/>
  <c r="AF97" i="1"/>
  <c r="AG90" i="1"/>
  <c r="AH88" i="1"/>
  <c r="AF86" i="1"/>
  <c r="AF82" i="1"/>
  <c r="AG81" i="1"/>
  <c r="AH80" i="1"/>
  <c r="AF74" i="1"/>
  <c r="AG73" i="1"/>
  <c r="AH72" i="1"/>
  <c r="AF66" i="1"/>
  <c r="AG65" i="1"/>
  <c r="AH64" i="1"/>
  <c r="AF58" i="1"/>
  <c r="AG57" i="1"/>
  <c r="AH56" i="1"/>
  <c r="AF44" i="1"/>
  <c r="AH129" i="1"/>
  <c r="AG124" i="1"/>
  <c r="AH107" i="1"/>
  <c r="AH92" i="1"/>
  <c r="AF84" i="1"/>
  <c r="AG80" i="1"/>
  <c r="AG71" i="1"/>
  <c r="AF64" i="1"/>
  <c r="AH63" i="1"/>
  <c r="AG56" i="1"/>
  <c r="AH126" i="1"/>
  <c r="AF88" i="1"/>
  <c r="AH87" i="1"/>
  <c r="AH70" i="1"/>
  <c r="AG63" i="1"/>
  <c r="AI62" i="1"/>
  <c r="AF56" i="1"/>
  <c r="AH55" i="1"/>
  <c r="AF100" i="1"/>
  <c r="AH98" i="1"/>
  <c r="AG96" i="1"/>
  <c r="AG95" i="1"/>
  <c r="AJ93" i="1"/>
  <c r="AF89" i="1"/>
  <c r="AH86" i="1"/>
  <c r="AF81" i="1"/>
  <c r="AF70" i="1"/>
  <c r="AH62" i="1"/>
  <c r="AG55" i="1"/>
  <c r="AG103" i="1"/>
  <c r="AF101" i="1"/>
  <c r="AH85" i="1"/>
  <c r="AH82" i="1"/>
  <c r="AH76" i="1"/>
  <c r="AH75" i="1"/>
  <c r="AG69" i="1"/>
  <c r="AH68" i="1"/>
  <c r="AF62" i="1"/>
  <c r="AI61" i="1"/>
  <c r="AH54" i="1"/>
  <c r="AH83" i="1"/>
  <c r="AG77" i="1"/>
  <c r="AF76" i="1"/>
  <c r="AF73" i="1"/>
  <c r="AJ72" i="1"/>
  <c r="AF68" i="1"/>
  <c r="AG67" i="1"/>
  <c r="AH66" i="1"/>
  <c r="AF61" i="1"/>
  <c r="AG60" i="1"/>
  <c r="AH59" i="1"/>
  <c r="AJ57" i="1"/>
  <c r="AG53" i="1"/>
  <c r="AH52" i="1"/>
  <c r="AF78" i="1"/>
  <c r="AF77" i="1"/>
  <c r="AG61" i="1"/>
  <c r="AF60" i="1"/>
  <c r="AG59" i="1"/>
  <c r="AJ58" i="1"/>
  <c r="AG51" i="1"/>
  <c r="AG50" i="1"/>
  <c r="AF46" i="1"/>
  <c r="AG45" i="1"/>
  <c r="AH44" i="1"/>
  <c r="AF40" i="1"/>
  <c r="AG39" i="1"/>
  <c r="AH38" i="1"/>
  <c r="AF32" i="1"/>
  <c r="AG31" i="1"/>
  <c r="AH30" i="1"/>
  <c r="AF24" i="1"/>
  <c r="AG23" i="1"/>
  <c r="AH22" i="1"/>
  <c r="AF16" i="1"/>
  <c r="AG15" i="1"/>
  <c r="AF14" i="1"/>
  <c r="AF10" i="1"/>
  <c r="AG9" i="1"/>
  <c r="AH8" i="1"/>
  <c r="AJ6" i="1"/>
  <c r="AH58" i="1"/>
  <c r="AF50" i="1"/>
  <c r="AF39" i="1"/>
  <c r="AG38" i="1"/>
  <c r="AH37" i="1"/>
  <c r="AI36" i="1"/>
  <c r="AF120" i="1"/>
  <c r="AH67" i="1"/>
  <c r="AG125" i="1"/>
  <c r="AF69" i="1"/>
  <c r="AG68" i="1"/>
  <c r="AF65" i="1"/>
  <c r="AF57" i="1"/>
  <c r="AF38" i="1"/>
  <c r="AG37" i="1"/>
  <c r="AH36" i="1"/>
  <c r="AF30" i="1"/>
  <c r="AG29" i="1"/>
  <c r="AH28" i="1"/>
  <c r="AF22" i="1"/>
  <c r="AG21" i="1"/>
  <c r="AH20" i="1"/>
  <c r="AJ18" i="1"/>
  <c r="AF8" i="1"/>
  <c r="AG7" i="1"/>
  <c r="AH6" i="1"/>
  <c r="AH122" i="1"/>
  <c r="AF90" i="1"/>
  <c r="AH84" i="1"/>
  <c r="AH74" i="1"/>
  <c r="AG72" i="1"/>
  <c r="AF54" i="1"/>
  <c r="AF53" i="1"/>
  <c r="AG52" i="1"/>
  <c r="AJ46" i="1"/>
  <c r="AF43" i="1"/>
  <c r="AG42" i="1"/>
  <c r="AH41" i="1"/>
  <c r="AF35" i="1"/>
  <c r="AG34" i="1"/>
  <c r="AH33" i="1"/>
  <c r="AF27" i="1"/>
  <c r="AG26" i="1"/>
  <c r="AH25" i="1"/>
  <c r="AF19" i="1"/>
  <c r="AG18" i="1"/>
  <c r="AH17" i="1"/>
  <c r="AH13" i="1"/>
  <c r="AG12" i="1"/>
  <c r="AH11" i="1"/>
  <c r="AJ9" i="1"/>
  <c r="AF5" i="1"/>
  <c r="AG4" i="1"/>
  <c r="AH50" i="1"/>
  <c r="AG46" i="1"/>
  <c r="AG84" i="1"/>
  <c r="AG83" i="1"/>
  <c r="AG76" i="1"/>
  <c r="AG75" i="1"/>
  <c r="AF72" i="1"/>
  <c r="AF52" i="1"/>
  <c r="AH48" i="1"/>
  <c r="AG47" i="1"/>
  <c r="AH46" i="1"/>
  <c r="AJ44" i="1"/>
  <c r="AF42" i="1"/>
  <c r="AG41" i="1"/>
  <c r="AH40" i="1"/>
  <c r="AF34" i="1"/>
  <c r="AG33" i="1"/>
  <c r="AH32" i="1"/>
  <c r="AF26" i="1"/>
  <c r="AG25" i="1"/>
  <c r="AH24" i="1"/>
  <c r="AF18" i="1"/>
  <c r="AG17" i="1"/>
  <c r="AH16" i="1"/>
  <c r="AH14" i="1"/>
  <c r="AG13" i="1"/>
  <c r="AF12" i="1"/>
  <c r="AG11" i="1"/>
  <c r="AH10" i="1"/>
  <c r="AF4" i="1"/>
  <c r="AG85" i="1"/>
  <c r="AH79" i="1"/>
  <c r="AH71" i="1"/>
  <c r="AH60" i="1"/>
  <c r="AH51" i="1"/>
  <c r="AF48" i="1"/>
  <c r="AF47" i="1"/>
  <c r="AF49" i="1"/>
  <c r="AH43" i="1"/>
  <c r="AH39" i="1"/>
  <c r="AH34" i="1"/>
  <c r="AG28" i="1"/>
  <c r="AF23" i="1"/>
  <c r="AF17" i="1"/>
  <c r="AF13" i="1"/>
  <c r="AF9" i="1"/>
  <c r="AH4" i="1"/>
  <c r="AH19" i="1"/>
  <c r="AG43" i="1"/>
  <c r="AF41" i="1"/>
  <c r="AF37" i="1"/>
  <c r="AH29" i="1"/>
  <c r="AF28" i="1"/>
  <c r="AG24" i="1"/>
  <c r="AH18" i="1"/>
  <c r="AG10" i="1"/>
  <c r="AG64" i="1"/>
  <c r="AH35" i="1"/>
  <c r="AF29" i="1"/>
  <c r="AF11" i="1"/>
  <c r="AH5" i="1"/>
  <c r="AJ56" i="1"/>
  <c r="AG35" i="1"/>
  <c r="AH31" i="1"/>
  <c r="AG30" i="1"/>
  <c r="AF25" i="1"/>
  <c r="AG14" i="1"/>
  <c r="AH12" i="1"/>
  <c r="AG5" i="1"/>
  <c r="AH42" i="1"/>
  <c r="AF31" i="1"/>
  <c r="AH26" i="1"/>
  <c r="AG19" i="1"/>
  <c r="AG6" i="1"/>
  <c r="AH45" i="1"/>
  <c r="AG40" i="1"/>
  <c r="AG36" i="1"/>
  <c r="AG32" i="1"/>
  <c r="AH21" i="1"/>
  <c r="AG20" i="1"/>
  <c r="AH15" i="1"/>
  <c r="AH7" i="1"/>
  <c r="AF6" i="1"/>
  <c r="AF36" i="1"/>
  <c r="AH27" i="1"/>
  <c r="AF21" i="1"/>
  <c r="AF20" i="1"/>
  <c r="AJ17" i="1"/>
  <c r="AF15" i="1"/>
  <c r="AF7" i="1"/>
  <c r="AG49" i="1"/>
  <c r="AF33" i="1"/>
  <c r="AG8" i="1"/>
  <c r="AH9" i="1"/>
  <c r="AG22" i="1"/>
  <c r="AG27" i="1"/>
  <c r="AG16" i="1"/>
  <c r="AH23" i="1"/>
  <c r="AD11" i="1"/>
  <c r="AE18" i="1"/>
  <c r="AE82" i="1"/>
  <c r="AE22" i="1"/>
  <c r="AD83" i="1"/>
  <c r="AE19" i="1"/>
  <c r="AE49" i="1"/>
  <c r="AE23" i="1"/>
  <c r="AD67" i="1"/>
  <c r="AE13" i="1"/>
  <c r="AE41" i="1"/>
  <c r="AE74" i="1"/>
  <c r="AE55" i="1"/>
  <c r="AE97" i="1"/>
  <c r="AD94" i="1"/>
  <c r="AD118" i="1"/>
  <c r="AE51" i="1"/>
  <c r="AD76" i="1"/>
  <c r="AD92" i="1"/>
  <c r="AE50" i="1"/>
  <c r="AE76" i="1"/>
  <c r="AE131" i="1"/>
  <c r="AD99" i="1"/>
  <c r="AE111" i="1"/>
  <c r="AE81" i="1"/>
  <c r="AD129" i="1"/>
  <c r="AE99" i="1"/>
  <c r="AD101" i="1"/>
  <c r="AE122" i="1"/>
  <c r="AE91" i="1"/>
  <c r="AD125" i="1"/>
  <c r="AE117" i="1"/>
  <c r="AE133" i="1"/>
  <c r="AE165" i="1"/>
  <c r="AE137" i="1"/>
  <c r="AD127" i="1"/>
  <c r="AD141" i="1"/>
  <c r="AD153" i="1"/>
  <c r="AE152" i="1"/>
  <c r="AD168" i="1"/>
  <c r="AE151" i="1"/>
  <c r="AE150" i="1"/>
  <c r="AK173" i="1"/>
  <c r="AK171" i="1"/>
  <c r="AK169" i="1"/>
  <c r="AK167" i="1"/>
  <c r="AK165" i="1"/>
  <c r="AK164" i="1"/>
  <c r="AL163" i="1"/>
  <c r="AM162" i="1"/>
  <c r="AK156" i="1"/>
  <c r="AM150" i="1"/>
  <c r="AL149" i="1"/>
  <c r="AK148" i="1"/>
  <c r="AK146" i="1"/>
  <c r="AL145" i="1"/>
  <c r="AM144" i="1"/>
  <c r="AM174" i="1"/>
  <c r="AM172" i="1"/>
  <c r="AM170" i="1"/>
  <c r="AM168" i="1"/>
  <c r="AM166" i="1"/>
  <c r="AK163" i="1"/>
  <c r="AL162" i="1"/>
  <c r="AM161" i="1"/>
  <c r="AM151" i="1"/>
  <c r="AL150" i="1"/>
  <c r="AK149" i="1"/>
  <c r="AL174" i="1"/>
  <c r="AL172" i="1"/>
  <c r="AL170" i="1"/>
  <c r="AL168" i="1"/>
  <c r="AL166" i="1"/>
  <c r="AK162" i="1"/>
  <c r="AL161" i="1"/>
  <c r="AM160" i="1"/>
  <c r="AM152" i="1"/>
  <c r="AL151" i="1"/>
  <c r="AK150" i="1"/>
  <c r="AK160" i="1"/>
  <c r="AL159" i="1"/>
  <c r="AM158" i="1"/>
  <c r="AM154" i="1"/>
  <c r="AL153" i="1"/>
  <c r="AK152" i="1"/>
  <c r="AK142" i="1"/>
  <c r="AK174" i="1"/>
  <c r="AL173" i="1"/>
  <c r="AM164" i="1"/>
  <c r="AK159" i="1"/>
  <c r="AL154" i="1"/>
  <c r="AL152" i="1"/>
  <c r="AL147" i="1"/>
  <c r="AM146" i="1"/>
  <c r="AL144" i="1"/>
  <c r="AM134" i="1"/>
  <c r="AL133" i="1"/>
  <c r="AK132" i="1"/>
  <c r="AL164" i="1"/>
  <c r="AM163" i="1"/>
  <c r="AK154" i="1"/>
  <c r="AK147" i="1"/>
  <c r="AL146" i="1"/>
  <c r="AK144" i="1"/>
  <c r="AM141" i="1"/>
  <c r="AM135" i="1"/>
  <c r="AL134" i="1"/>
  <c r="AK133" i="1"/>
  <c r="AM127" i="1"/>
  <c r="AL160" i="1"/>
  <c r="AM155" i="1"/>
  <c r="AM148" i="1"/>
  <c r="AL141" i="1"/>
  <c r="AM140" i="1"/>
  <c r="AM136" i="1"/>
  <c r="AL135" i="1"/>
  <c r="AK134" i="1"/>
  <c r="AM128" i="1"/>
  <c r="AL127" i="1"/>
  <c r="AM165" i="1"/>
  <c r="AL155" i="1"/>
  <c r="AL148" i="1"/>
  <c r="AM142" i="1"/>
  <c r="AK141" i="1"/>
  <c r="AL140" i="1"/>
  <c r="AM139" i="1"/>
  <c r="AM137" i="1"/>
  <c r="AL136" i="1"/>
  <c r="AK135" i="1"/>
  <c r="AM129" i="1"/>
  <c r="AM169" i="1"/>
  <c r="AK168" i="1"/>
  <c r="AL167" i="1"/>
  <c r="AK161" i="1"/>
  <c r="AM157" i="1"/>
  <c r="AM156" i="1"/>
  <c r="AK153" i="1"/>
  <c r="AK145" i="1"/>
  <c r="AL143" i="1"/>
  <c r="AL171" i="1"/>
  <c r="AL165" i="1"/>
  <c r="AM145" i="1"/>
  <c r="AL142" i="1"/>
  <c r="AM138" i="1"/>
  <c r="AM130" i="1"/>
  <c r="AK129" i="1"/>
  <c r="AK127" i="1"/>
  <c r="AM124" i="1"/>
  <c r="AL123" i="1"/>
  <c r="AK122" i="1"/>
  <c r="AM116" i="1"/>
  <c r="AL115" i="1"/>
  <c r="AK114" i="1"/>
  <c r="AK108" i="1"/>
  <c r="AM159" i="1"/>
  <c r="AM153" i="1"/>
  <c r="AL138" i="1"/>
  <c r="AK136" i="1"/>
  <c r="AM131" i="1"/>
  <c r="AL130" i="1"/>
  <c r="AM125" i="1"/>
  <c r="AL124" i="1"/>
  <c r="AK123" i="1"/>
  <c r="AM117" i="1"/>
  <c r="AL116" i="1"/>
  <c r="AK115" i="1"/>
  <c r="AM173" i="1"/>
  <c r="AK170" i="1"/>
  <c r="AM167" i="1"/>
  <c r="AL158" i="1"/>
  <c r="AM149" i="1"/>
  <c r="AL139" i="1"/>
  <c r="AK138" i="1"/>
  <c r="AM132" i="1"/>
  <c r="AL131" i="1"/>
  <c r="AK130" i="1"/>
  <c r="AM126" i="1"/>
  <c r="AL125" i="1"/>
  <c r="AK124" i="1"/>
  <c r="AM118" i="1"/>
  <c r="AL117" i="1"/>
  <c r="AK116" i="1"/>
  <c r="AK172" i="1"/>
  <c r="AL169" i="1"/>
  <c r="AK166" i="1"/>
  <c r="AK157" i="1"/>
  <c r="AM143" i="1"/>
  <c r="AK140" i="1"/>
  <c r="AL137" i="1"/>
  <c r="AM133" i="1"/>
  <c r="AM121" i="1"/>
  <c r="AL120" i="1"/>
  <c r="AK119" i="1"/>
  <c r="AM113" i="1"/>
  <c r="AL112" i="1"/>
  <c r="AK111" i="1"/>
  <c r="AL110" i="1"/>
  <c r="AM109" i="1"/>
  <c r="AK139" i="1"/>
  <c r="AK137" i="1"/>
  <c r="AK126" i="1"/>
  <c r="AM122" i="1"/>
  <c r="AL119" i="1"/>
  <c r="AK117" i="1"/>
  <c r="AM115" i="1"/>
  <c r="AK112" i="1"/>
  <c r="AK106" i="1"/>
  <c r="AL105" i="1"/>
  <c r="AM104" i="1"/>
  <c r="AK98" i="1"/>
  <c r="AL97" i="1"/>
  <c r="AM96" i="1"/>
  <c r="AM90" i="1"/>
  <c r="AL89" i="1"/>
  <c r="AK88" i="1"/>
  <c r="AM171" i="1"/>
  <c r="AK158" i="1"/>
  <c r="AL157" i="1"/>
  <c r="AL156" i="1"/>
  <c r="AL122" i="1"/>
  <c r="AK105" i="1"/>
  <c r="AL104" i="1"/>
  <c r="AM103" i="1"/>
  <c r="AK97" i="1"/>
  <c r="AL96" i="1"/>
  <c r="AM95" i="1"/>
  <c r="AM91" i="1"/>
  <c r="AL90" i="1"/>
  <c r="AK89" i="1"/>
  <c r="AK131" i="1"/>
  <c r="AL128" i="1"/>
  <c r="AK125" i="1"/>
  <c r="AM123" i="1"/>
  <c r="AK120" i="1"/>
  <c r="AK118" i="1"/>
  <c r="AM114" i="1"/>
  <c r="AL111" i="1"/>
  <c r="AK110" i="1"/>
  <c r="AK109" i="1"/>
  <c r="AK102" i="1"/>
  <c r="AL101" i="1"/>
  <c r="AM100" i="1"/>
  <c r="AK94" i="1"/>
  <c r="AL93" i="1"/>
  <c r="AK92" i="1"/>
  <c r="AK155" i="1"/>
  <c r="AL129" i="1"/>
  <c r="AK128" i="1"/>
  <c r="AL114" i="1"/>
  <c r="AM107" i="1"/>
  <c r="AK101" i="1"/>
  <c r="AL100" i="1"/>
  <c r="AM99" i="1"/>
  <c r="AK93" i="1"/>
  <c r="AK151" i="1"/>
  <c r="AM106" i="1"/>
  <c r="AK100" i="1"/>
  <c r="AL95" i="1"/>
  <c r="AM89" i="1"/>
  <c r="AL86" i="1"/>
  <c r="AK85" i="1"/>
  <c r="AK83" i="1"/>
  <c r="AL82" i="1"/>
  <c r="AM81" i="1"/>
  <c r="AL106" i="1"/>
  <c r="AM101" i="1"/>
  <c r="AK95" i="1"/>
  <c r="AM92" i="1"/>
  <c r="AK86" i="1"/>
  <c r="AK82" i="1"/>
  <c r="AL81" i="1"/>
  <c r="AM80" i="1"/>
  <c r="AK74" i="1"/>
  <c r="AL73" i="1"/>
  <c r="AM72" i="1"/>
  <c r="AK66" i="1"/>
  <c r="AL65" i="1"/>
  <c r="AM64" i="1"/>
  <c r="AK58" i="1"/>
  <c r="AL57" i="1"/>
  <c r="AM56" i="1"/>
  <c r="AK44" i="1"/>
  <c r="AL121" i="1"/>
  <c r="AL118" i="1"/>
  <c r="AM110" i="1"/>
  <c r="AL107" i="1"/>
  <c r="AM102" i="1"/>
  <c r="AK96" i="1"/>
  <c r="AL92" i="1"/>
  <c r="AK121" i="1"/>
  <c r="AM120" i="1"/>
  <c r="AM119" i="1"/>
  <c r="AK107" i="1"/>
  <c r="AM147" i="1"/>
  <c r="AL109" i="1"/>
  <c r="AK103" i="1"/>
  <c r="AL98" i="1"/>
  <c r="AL87" i="1"/>
  <c r="AM84" i="1"/>
  <c r="AK78" i="1"/>
  <c r="AL77" i="1"/>
  <c r="AM76" i="1"/>
  <c r="AK70" i="1"/>
  <c r="AL69" i="1"/>
  <c r="AM68" i="1"/>
  <c r="AK62" i="1"/>
  <c r="AL61" i="1"/>
  <c r="AM60" i="1"/>
  <c r="AK54" i="1"/>
  <c r="AL53" i="1"/>
  <c r="AM52" i="1"/>
  <c r="AM50" i="1"/>
  <c r="AL49" i="1"/>
  <c r="AK48" i="1"/>
  <c r="AL47" i="1"/>
  <c r="AM46" i="1"/>
  <c r="AL126" i="1"/>
  <c r="AL113" i="1"/>
  <c r="AM108" i="1"/>
  <c r="AK104" i="1"/>
  <c r="AL99" i="1"/>
  <c r="AM94" i="1"/>
  <c r="AM93" i="1"/>
  <c r="AL91" i="1"/>
  <c r="AK87" i="1"/>
  <c r="AM85" i="1"/>
  <c r="AL84" i="1"/>
  <c r="AM83" i="1"/>
  <c r="AK77" i="1"/>
  <c r="AL76" i="1"/>
  <c r="AM75" i="1"/>
  <c r="AK69" i="1"/>
  <c r="AL68" i="1"/>
  <c r="AM67" i="1"/>
  <c r="AK61" i="1"/>
  <c r="AL60" i="1"/>
  <c r="AM59" i="1"/>
  <c r="AK53" i="1"/>
  <c r="AL52" i="1"/>
  <c r="AM51" i="1"/>
  <c r="AL50" i="1"/>
  <c r="AK49" i="1"/>
  <c r="AK47" i="1"/>
  <c r="AL46" i="1"/>
  <c r="AM45" i="1"/>
  <c r="AK113" i="1"/>
  <c r="AM111" i="1"/>
  <c r="AL88" i="1"/>
  <c r="AM87" i="1"/>
  <c r="AM86" i="1"/>
  <c r="AM82" i="1"/>
  <c r="AL75" i="1"/>
  <c r="AM74" i="1"/>
  <c r="AM69" i="1"/>
  <c r="AL62" i="1"/>
  <c r="AK55" i="1"/>
  <c r="AM54" i="1"/>
  <c r="AK99" i="1"/>
  <c r="AM98" i="1"/>
  <c r="AM97" i="1"/>
  <c r="AL94" i="1"/>
  <c r="AK75" i="1"/>
  <c r="AL74" i="1"/>
  <c r="AM73" i="1"/>
  <c r="AK68" i="1"/>
  <c r="AL67" i="1"/>
  <c r="AM66" i="1"/>
  <c r="AM61" i="1"/>
  <c r="AL54" i="1"/>
  <c r="AL108" i="1"/>
  <c r="AL103" i="1"/>
  <c r="AL102" i="1"/>
  <c r="AL85" i="1"/>
  <c r="AK76" i="1"/>
  <c r="AK73" i="1"/>
  <c r="AK67" i="1"/>
  <c r="AL66" i="1"/>
  <c r="AM65" i="1"/>
  <c r="AK60" i="1"/>
  <c r="AL59" i="1"/>
  <c r="AM58" i="1"/>
  <c r="AM53" i="1"/>
  <c r="AM49" i="1"/>
  <c r="AM47" i="1"/>
  <c r="AK143" i="1"/>
  <c r="AK90" i="1"/>
  <c r="AL83" i="1"/>
  <c r="AM79" i="1"/>
  <c r="AM78" i="1"/>
  <c r="AM77" i="1"/>
  <c r="AL72" i="1"/>
  <c r="AK65" i="1"/>
  <c r="AK59" i="1"/>
  <c r="AL58" i="1"/>
  <c r="AM57" i="1"/>
  <c r="AK52" i="1"/>
  <c r="AL51" i="1"/>
  <c r="AK50" i="1"/>
  <c r="AK84" i="1"/>
  <c r="AL80" i="1"/>
  <c r="AK79" i="1"/>
  <c r="AL71" i="1"/>
  <c r="AK64" i="1"/>
  <c r="AM63" i="1"/>
  <c r="AL56" i="1"/>
  <c r="AL70" i="1"/>
  <c r="AK57" i="1"/>
  <c r="AK43" i="1"/>
  <c r="AL42" i="1"/>
  <c r="AM41" i="1"/>
  <c r="AK35" i="1"/>
  <c r="AL34" i="1"/>
  <c r="AM33" i="1"/>
  <c r="AK27" i="1"/>
  <c r="AL26" i="1"/>
  <c r="AM25" i="1"/>
  <c r="AK19" i="1"/>
  <c r="AL18" i="1"/>
  <c r="AM17" i="1"/>
  <c r="AM13" i="1"/>
  <c r="AL12" i="1"/>
  <c r="AM11" i="1"/>
  <c r="AK5" i="1"/>
  <c r="AL4" i="1"/>
  <c r="AK42" i="1"/>
  <c r="AL41" i="1"/>
  <c r="AM40" i="1"/>
  <c r="AM105" i="1"/>
  <c r="AM88" i="1"/>
  <c r="AL64" i="1"/>
  <c r="AK56" i="1"/>
  <c r="AK41" i="1"/>
  <c r="AL40" i="1"/>
  <c r="AM39" i="1"/>
  <c r="AK33" i="1"/>
  <c r="AL32" i="1"/>
  <c r="AM31" i="1"/>
  <c r="AK25" i="1"/>
  <c r="AL24" i="1"/>
  <c r="AM23" i="1"/>
  <c r="AK17" i="1"/>
  <c r="AL16" i="1"/>
  <c r="AM15" i="1"/>
  <c r="AL14" i="1"/>
  <c r="AK13" i="1"/>
  <c r="AK11" i="1"/>
  <c r="AL10" i="1"/>
  <c r="AM9" i="1"/>
  <c r="AK81" i="1"/>
  <c r="AM71" i="1"/>
  <c r="AL63" i="1"/>
  <c r="AK51" i="1"/>
  <c r="AL48" i="1"/>
  <c r="AK45" i="1"/>
  <c r="AL44" i="1"/>
  <c r="AK38" i="1"/>
  <c r="AL37" i="1"/>
  <c r="AM36" i="1"/>
  <c r="AK30" i="1"/>
  <c r="AL29" i="1"/>
  <c r="AM28" i="1"/>
  <c r="AK22" i="1"/>
  <c r="AL21" i="1"/>
  <c r="AM20" i="1"/>
  <c r="AK8" i="1"/>
  <c r="AL7" i="1"/>
  <c r="AM6" i="1"/>
  <c r="AK91" i="1"/>
  <c r="AK80" i="1"/>
  <c r="AL79" i="1"/>
  <c r="AK71" i="1"/>
  <c r="AK63" i="1"/>
  <c r="AM43" i="1"/>
  <c r="AK37" i="1"/>
  <c r="AL36" i="1"/>
  <c r="AM35" i="1"/>
  <c r="AK29" i="1"/>
  <c r="AL28" i="1"/>
  <c r="AM27" i="1"/>
  <c r="AK21" i="1"/>
  <c r="AL20" i="1"/>
  <c r="AM19" i="1"/>
  <c r="AK7" i="1"/>
  <c r="AL6" i="1"/>
  <c r="AM5" i="1"/>
  <c r="AL132" i="1"/>
  <c r="AM112" i="1"/>
  <c r="AL78" i="1"/>
  <c r="AM70" i="1"/>
  <c r="AM62" i="1"/>
  <c r="AL35" i="1"/>
  <c r="AM30" i="1"/>
  <c r="AL25" i="1"/>
  <c r="AM14" i="1"/>
  <c r="AM12" i="1"/>
  <c r="AL5" i="1"/>
  <c r="AM21" i="1"/>
  <c r="AK20" i="1"/>
  <c r="AM7" i="1"/>
  <c r="AK4" i="1"/>
  <c r="AK72" i="1"/>
  <c r="AM55" i="1"/>
  <c r="AL31" i="1"/>
  <c r="AL30" i="1"/>
  <c r="AM26" i="1"/>
  <c r="AL19" i="1"/>
  <c r="AK14" i="1"/>
  <c r="AK12" i="1"/>
  <c r="AL55" i="1"/>
  <c r="AM42" i="1"/>
  <c r="AM38" i="1"/>
  <c r="AM32" i="1"/>
  <c r="AK31" i="1"/>
  <c r="AK26" i="1"/>
  <c r="AK6" i="1"/>
  <c r="AK40" i="1"/>
  <c r="AL38" i="1"/>
  <c r="AN36" i="1"/>
  <c r="AK32" i="1"/>
  <c r="AL15" i="1"/>
  <c r="AK39" i="1"/>
  <c r="AM48" i="1"/>
  <c r="AK46" i="1"/>
  <c r="AL45" i="1"/>
  <c r="AK36" i="1"/>
  <c r="AL33" i="1"/>
  <c r="AL27" i="1"/>
  <c r="AM22" i="1"/>
  <c r="AM16" i="1"/>
  <c r="AK15" i="1"/>
  <c r="AM8" i="1"/>
  <c r="AM44" i="1"/>
  <c r="AM34" i="1"/>
  <c r="AL23" i="1"/>
  <c r="AL22" i="1"/>
  <c r="AL17" i="1"/>
  <c r="AK16" i="1"/>
  <c r="AL13" i="1"/>
  <c r="AL9" i="1"/>
  <c r="AL8" i="1"/>
  <c r="AM4" i="1"/>
  <c r="AL39" i="1"/>
  <c r="AK34" i="1"/>
  <c r="AK28" i="1"/>
  <c r="AM24" i="1"/>
  <c r="AK23" i="1"/>
  <c r="AM18" i="1"/>
  <c r="AM10" i="1"/>
  <c r="AK9" i="1"/>
  <c r="AL43" i="1"/>
  <c r="AM37" i="1"/>
  <c r="AK24" i="1"/>
  <c r="AK18" i="1"/>
  <c r="AK10" i="1"/>
  <c r="AM29" i="1"/>
  <c r="AL11" i="1"/>
  <c r="AD9" i="1"/>
  <c r="AD28" i="1"/>
  <c r="AE28" i="1"/>
  <c r="AD66" i="1"/>
  <c r="AD10" i="1"/>
  <c r="AD32" i="1"/>
  <c r="AE77" i="1"/>
  <c r="AE11" i="1"/>
  <c r="AD95" i="1"/>
  <c r="AD56" i="1"/>
  <c r="AE60" i="1"/>
  <c r="AE120" i="1"/>
  <c r="AE94" i="1"/>
  <c r="AE88" i="1"/>
  <c r="AE103" i="1"/>
  <c r="AD112" i="1"/>
  <c r="AE155" i="1"/>
  <c r="AE162" i="1"/>
  <c r="AE38" i="1"/>
  <c r="AD17" i="1"/>
  <c r="AD27" i="1"/>
  <c r="AD20" i="1"/>
  <c r="AE53" i="1"/>
  <c r="AE6" i="1"/>
  <c r="AE20" i="1"/>
  <c r="AD55" i="1"/>
  <c r="AD24" i="1"/>
  <c r="AD102" i="1"/>
  <c r="AE40" i="1"/>
  <c r="AD48" i="1"/>
  <c r="AE17" i="1"/>
  <c r="AD42" i="1"/>
  <c r="AE110" i="1"/>
  <c r="AD75" i="1"/>
  <c r="AE86" i="1"/>
  <c r="AE63" i="1"/>
  <c r="AE57" i="1"/>
  <c r="AD72" i="1"/>
  <c r="AD52" i="1"/>
  <c r="AE52" i="1"/>
  <c r="AD77" i="1"/>
  <c r="AE64" i="1"/>
  <c r="AE112" i="1"/>
  <c r="AD82" i="1"/>
  <c r="AE98" i="1"/>
  <c r="AD132" i="1"/>
  <c r="AD100" i="1"/>
  <c r="AE95" i="1"/>
  <c r="AE130" i="1"/>
  <c r="AE126" i="1"/>
  <c r="AD165" i="1"/>
  <c r="AE163" i="1"/>
  <c r="AE139" i="1"/>
  <c r="AE128" i="1"/>
  <c r="AE142" i="1"/>
  <c r="AD134" i="1"/>
  <c r="AE169" i="1"/>
  <c r="AE154" i="1"/>
  <c r="AD170" i="1"/>
  <c r="AE166" i="1"/>
  <c r="AE174" i="1"/>
  <c r="AE32" i="1"/>
  <c r="AE42" i="1"/>
  <c r="AD25" i="1"/>
  <c r="AD43" i="1"/>
  <c r="AD22" i="1"/>
  <c r="AE5" i="1"/>
  <c r="AE35" i="1"/>
  <c r="AD54" i="1"/>
  <c r="AD7" i="1"/>
  <c r="AD21" i="1"/>
  <c r="AE73" i="1"/>
  <c r="AD14" i="1"/>
  <c r="AE39" i="1"/>
  <c r="AD41" i="1"/>
  <c r="AD4" i="1"/>
  <c r="AD18" i="1"/>
  <c r="AE138" i="1"/>
  <c r="AD121" i="1"/>
  <c r="AD64" i="1"/>
  <c r="AD80" i="1"/>
  <c r="AD58" i="1"/>
  <c r="AE45" i="1"/>
  <c r="AE67" i="1"/>
  <c r="AD147" i="1"/>
  <c r="AD53" i="1"/>
  <c r="AE101" i="1"/>
  <c r="AD139" i="1"/>
  <c r="AE87" i="1"/>
  <c r="AD65" i="1"/>
  <c r="AD88" i="1"/>
  <c r="AD122" i="1"/>
  <c r="AD96" i="1"/>
  <c r="AD111" i="1"/>
  <c r="AD137" i="1"/>
  <c r="AD143" i="1"/>
  <c r="AD164" i="1"/>
  <c r="AD140" i="1"/>
  <c r="AE145" i="1"/>
  <c r="AD171" i="1"/>
  <c r="AE135" i="1"/>
  <c r="AD169" i="1"/>
  <c r="AE158" i="1"/>
  <c r="AE160" i="1"/>
  <c r="AD172" i="1"/>
  <c r="S183" i="1"/>
  <c r="AI156" i="1" s="1"/>
  <c r="T183" i="1"/>
  <c r="AO146" i="1" s="1"/>
  <c r="AN106" i="1" l="1"/>
  <c r="AO169" i="1"/>
  <c r="AO124" i="1"/>
  <c r="AN139" i="1"/>
  <c r="AN59" i="1"/>
  <c r="AN49" i="1"/>
  <c r="AN146" i="1"/>
  <c r="AN39" i="1"/>
  <c r="AO69" i="1"/>
  <c r="AN122" i="1"/>
  <c r="AN4" i="1"/>
  <c r="AO75" i="1"/>
  <c r="AN58" i="1"/>
  <c r="AO109" i="1"/>
  <c r="AN157" i="1"/>
  <c r="AO42" i="1"/>
  <c r="AN57" i="1"/>
  <c r="AO86" i="1"/>
  <c r="AO89" i="1"/>
  <c r="AN20" i="1"/>
  <c r="AN27" i="1"/>
  <c r="AN17" i="1"/>
  <c r="AO106" i="1"/>
  <c r="AN18" i="1"/>
  <c r="AO23" i="1"/>
  <c r="AO87" i="1"/>
  <c r="AO88" i="1"/>
  <c r="AN156" i="1"/>
  <c r="AO119" i="1"/>
  <c r="AO165" i="1"/>
  <c r="AN171" i="1"/>
  <c r="AN28" i="1"/>
  <c r="AN10" i="1"/>
  <c r="AN61" i="1"/>
  <c r="AO30" i="1"/>
  <c r="AN33" i="1"/>
  <c r="AN15" i="1"/>
  <c r="AO40" i="1"/>
  <c r="AO8" i="1"/>
  <c r="AO17" i="1"/>
  <c r="AO26" i="1"/>
  <c r="AO38" i="1"/>
  <c r="AO9" i="1"/>
  <c r="AN72" i="1"/>
  <c r="AN89" i="1"/>
  <c r="AO60" i="1"/>
  <c r="AO76" i="1"/>
  <c r="AO57" i="1"/>
  <c r="AO100" i="1"/>
  <c r="AN85" i="1"/>
  <c r="AO122" i="1"/>
  <c r="AN71" i="1"/>
  <c r="AN110" i="1"/>
  <c r="AN88" i="1"/>
  <c r="AO105" i="1"/>
  <c r="AO134" i="1"/>
  <c r="AN94" i="1"/>
  <c r="AO108" i="1"/>
  <c r="AO147" i="1"/>
  <c r="AN118" i="1"/>
  <c r="AN132" i="1"/>
  <c r="AO171" i="1"/>
  <c r="AO167" i="1"/>
  <c r="AO138" i="1"/>
  <c r="AO137" i="1"/>
  <c r="AO156" i="1"/>
  <c r="AN169" i="1"/>
  <c r="AN159" i="1"/>
  <c r="AO166" i="1"/>
  <c r="AI13" i="1"/>
  <c r="AJ16" i="1"/>
  <c r="AI44" i="1"/>
  <c r="AJ33" i="1"/>
  <c r="AJ21" i="1"/>
  <c r="AJ41" i="1"/>
  <c r="AI30" i="1"/>
  <c r="AI6" i="1"/>
  <c r="AJ24" i="1"/>
  <c r="AI31" i="1"/>
  <c r="AI16" i="1"/>
  <c r="AI32" i="1"/>
  <c r="AI49" i="1"/>
  <c r="AJ20" i="1"/>
  <c r="AJ60" i="1"/>
  <c r="AI56" i="1"/>
  <c r="AJ71" i="1"/>
  <c r="AI46" i="1"/>
  <c r="AI60" i="1"/>
  <c r="AI123" i="1"/>
  <c r="AI104" i="1"/>
  <c r="AI87" i="1"/>
  <c r="AJ87" i="1"/>
  <c r="AJ136" i="1"/>
  <c r="AI113" i="1"/>
  <c r="AI142" i="1"/>
  <c r="AI137" i="1"/>
  <c r="AI163" i="1"/>
  <c r="AJ152" i="1"/>
  <c r="AI172" i="1"/>
  <c r="AJ151" i="1"/>
  <c r="AJ149" i="1"/>
  <c r="AJ163" i="1"/>
  <c r="AJ148" i="1"/>
  <c r="AI165" i="1"/>
  <c r="AN84" i="1"/>
  <c r="AN29" i="1"/>
  <c r="AN21" i="1"/>
  <c r="AN31" i="1"/>
  <c r="AN43" i="1"/>
  <c r="AO80" i="1"/>
  <c r="AO46" i="1"/>
  <c r="AN24" i="1"/>
  <c r="AO104" i="1"/>
  <c r="AN53" i="1"/>
  <c r="AO95" i="1"/>
  <c r="AO73" i="1"/>
  <c r="AO74" i="1"/>
  <c r="AO125" i="1"/>
  <c r="AO90" i="1"/>
  <c r="AN120" i="1"/>
  <c r="AO79" i="1"/>
  <c r="AN107" i="1"/>
  <c r="AO121" i="1"/>
  <c r="AN164" i="1"/>
  <c r="AN103" i="1"/>
  <c r="AO123" i="1"/>
  <c r="AO162" i="1"/>
  <c r="AN130" i="1"/>
  <c r="AO142" i="1"/>
  <c r="AN150" i="1"/>
  <c r="AO168" i="1"/>
  <c r="AI73" i="1"/>
  <c r="AJ35" i="1"/>
  <c r="AI9" i="1"/>
  <c r="AI45" i="1"/>
  <c r="AI10" i="1"/>
  <c r="AI92" i="1"/>
  <c r="AI19" i="1"/>
  <c r="AJ34" i="1"/>
  <c r="AI58" i="1"/>
  <c r="AI69" i="1"/>
  <c r="AI136" i="1"/>
  <c r="AJ76" i="1"/>
  <c r="AI94" i="1"/>
  <c r="AI95" i="1"/>
  <c r="AJ130" i="1"/>
  <c r="AI90" i="1"/>
  <c r="AI115" i="1"/>
  <c r="AJ107" i="1"/>
  <c r="AI145" i="1"/>
  <c r="AI120" i="1"/>
  <c r="AJ144" i="1"/>
  <c r="AJ159" i="1"/>
  <c r="AI138" i="1"/>
  <c r="AJ147" i="1"/>
  <c r="AJ165" i="1"/>
  <c r="AO14" i="1"/>
  <c r="AO10" i="1"/>
  <c r="AN23" i="1"/>
  <c r="AN6" i="1"/>
  <c r="AO32" i="1"/>
  <c r="AO22" i="1"/>
  <c r="AO12" i="1"/>
  <c r="AO47" i="1"/>
  <c r="AO39" i="1"/>
  <c r="AO71" i="1"/>
  <c r="AN123" i="1"/>
  <c r="AN77" i="1"/>
  <c r="AO72" i="1"/>
  <c r="AO67" i="1"/>
  <c r="AN112" i="1"/>
  <c r="AN75" i="1"/>
  <c r="AO91" i="1"/>
  <c r="AN63" i="1"/>
  <c r="AN80" i="1"/>
  <c r="AO96" i="1"/>
  <c r="AO97" i="1"/>
  <c r="AN144" i="1"/>
  <c r="AN91" i="1"/>
  <c r="AO128" i="1"/>
  <c r="AN119" i="1"/>
  <c r="AO163" i="1"/>
  <c r="AN158" i="1"/>
  <c r="AO131" i="1"/>
  <c r="AN143" i="1"/>
  <c r="AN129" i="1"/>
  <c r="AO129" i="1"/>
  <c r="AI4" i="1"/>
  <c r="AI38" i="1"/>
  <c r="AJ5" i="1"/>
  <c r="AJ37" i="1"/>
  <c r="AJ22" i="1"/>
  <c r="AI35" i="1"/>
  <c r="AJ69" i="1"/>
  <c r="AI63" i="1"/>
  <c r="AJ78" i="1"/>
  <c r="AJ140" i="1"/>
  <c r="AI97" i="1"/>
  <c r="AI85" i="1"/>
  <c r="AI116" i="1"/>
  <c r="AI77" i="1"/>
  <c r="AJ131" i="1"/>
  <c r="AJ91" i="1"/>
  <c r="AJ117" i="1"/>
  <c r="AI108" i="1"/>
  <c r="AJ153" i="1"/>
  <c r="AJ142" i="1"/>
  <c r="AI146" i="1"/>
  <c r="AJ170" i="1"/>
  <c r="AO172" i="1"/>
  <c r="AN174" i="1"/>
  <c r="AN161" i="1"/>
  <c r="AO148" i="1"/>
  <c r="AO140" i="1"/>
  <c r="AO155" i="1"/>
  <c r="AN140" i="1"/>
  <c r="AN128" i="1"/>
  <c r="AN142" i="1"/>
  <c r="AO151" i="1"/>
  <c r="AN138" i="1"/>
  <c r="AN149" i="1"/>
  <c r="AO126" i="1"/>
  <c r="AO149" i="1"/>
  <c r="AO141" i="1"/>
  <c r="AO110" i="1"/>
  <c r="AN108" i="1"/>
  <c r="AO102" i="1"/>
  <c r="AO101" i="1"/>
  <c r="AO98" i="1"/>
  <c r="AN127" i="1"/>
  <c r="AO117" i="1"/>
  <c r="AO62" i="1"/>
  <c r="AO133" i="1"/>
  <c r="AO99" i="1"/>
  <c r="AN83" i="1"/>
  <c r="AO58" i="1"/>
  <c r="AN105" i="1"/>
  <c r="AN86" i="1"/>
  <c r="AO53" i="1"/>
  <c r="AO85" i="1"/>
  <c r="AO52" i="1"/>
  <c r="AO83" i="1"/>
  <c r="AO51" i="1"/>
  <c r="AO84" i="1"/>
  <c r="AN64" i="1"/>
  <c r="AO114" i="1"/>
  <c r="AN16" i="1"/>
  <c r="AN69" i="1"/>
  <c r="AN30" i="1"/>
  <c r="AO7" i="1"/>
  <c r="AO34" i="1"/>
  <c r="AO4" i="1"/>
  <c r="AN34" i="1"/>
  <c r="AO63" i="1"/>
  <c r="AO6" i="1"/>
  <c r="AN48" i="1"/>
  <c r="AO24" i="1"/>
  <c r="AN54" i="1"/>
  <c r="AN172" i="1"/>
  <c r="AO160" i="1"/>
  <c r="AN173" i="1"/>
  <c r="AN147" i="1"/>
  <c r="AO136" i="1"/>
  <c r="AO139" i="1"/>
  <c r="AO130" i="1"/>
  <c r="AN125" i="1"/>
  <c r="AO120" i="1"/>
  <c r="AO115" i="1"/>
  <c r="AO157" i="1"/>
  <c r="AN113" i="1"/>
  <c r="AO127" i="1"/>
  <c r="AN115" i="1"/>
  <c r="AO116" i="1"/>
  <c r="AO103" i="1"/>
  <c r="AO82" i="1"/>
  <c r="AN74" i="1"/>
  <c r="AN68" i="1"/>
  <c r="AN100" i="1"/>
  <c r="AO77" i="1"/>
  <c r="AO50" i="1"/>
  <c r="AN78" i="1"/>
  <c r="AO64" i="1"/>
  <c r="AN50" i="1"/>
  <c r="AO55" i="1"/>
  <c r="AN40" i="1"/>
  <c r="AO15" i="1"/>
  <c r="AO68" i="1"/>
  <c r="AO29" i="1"/>
  <c r="AN19" i="1"/>
  <c r="AO61" i="1"/>
  <c r="AN62" i="1"/>
  <c r="AO33" i="1"/>
  <c r="AN47" i="1"/>
  <c r="AO27" i="1"/>
  <c r="AO5" i="1"/>
  <c r="AN37" i="1"/>
  <c r="AN81" i="1"/>
  <c r="AO45" i="1"/>
  <c r="AN87" i="1"/>
  <c r="AO18" i="1"/>
  <c r="AN8" i="1"/>
  <c r="AO59" i="1"/>
  <c r="AN93" i="1"/>
  <c r="AO78" i="1"/>
  <c r="AN96" i="1"/>
  <c r="AN98" i="1"/>
  <c r="AN121" i="1"/>
  <c r="AN102" i="1"/>
  <c r="AO92" i="1"/>
  <c r="AN124" i="1"/>
  <c r="AO144" i="1"/>
  <c r="AO111" i="1"/>
  <c r="AN117" i="1"/>
  <c r="AN131" i="1"/>
  <c r="AN145" i="1"/>
  <c r="AO143" i="1"/>
  <c r="AN152" i="1"/>
  <c r="AN166" i="1"/>
  <c r="AO170" i="1"/>
  <c r="AI22" i="1"/>
  <c r="AJ40" i="1"/>
  <c r="AI23" i="1"/>
  <c r="AJ38" i="1"/>
  <c r="AJ39" i="1"/>
  <c r="AJ4" i="1"/>
  <c r="AJ28" i="1"/>
  <c r="AI102" i="1"/>
  <c r="AJ74" i="1"/>
  <c r="AJ97" i="1"/>
  <c r="AI79" i="1"/>
  <c r="AI98" i="1"/>
  <c r="AJ63" i="1"/>
  <c r="AJ86" i="1"/>
  <c r="AJ67" i="1"/>
  <c r="AJ83" i="1"/>
  <c r="AJ100" i="1"/>
  <c r="AJ110" i="1"/>
  <c r="AJ119" i="1"/>
  <c r="AI122" i="1"/>
  <c r="AI109" i="1"/>
  <c r="AI121" i="1"/>
  <c r="AJ109" i="1"/>
  <c r="AI132" i="1"/>
  <c r="AJ161" i="1"/>
  <c r="AJ157" i="1"/>
  <c r="AI171" i="1"/>
  <c r="AI157" i="1"/>
  <c r="AJ146" i="1"/>
  <c r="AI148" i="1"/>
  <c r="AJ168" i="1"/>
  <c r="AJ132" i="1"/>
  <c r="AI166" i="1"/>
  <c r="AI141" i="1"/>
  <c r="AI112" i="1"/>
  <c r="AI134" i="1"/>
  <c r="AJ108" i="1"/>
  <c r="AI129" i="1"/>
  <c r="AJ115" i="1"/>
  <c r="AI170" i="1"/>
  <c r="AJ99" i="1"/>
  <c r="AJ138" i="1"/>
  <c r="AJ112" i="1"/>
  <c r="AI118" i="1"/>
  <c r="AJ94" i="1"/>
  <c r="AI111" i="1"/>
  <c r="AJ84" i="1"/>
  <c r="AI52" i="1"/>
  <c r="AI80" i="1"/>
  <c r="AJ55" i="1"/>
  <c r="AJ62" i="1"/>
  <c r="AI70" i="1"/>
  <c r="AI86" i="1"/>
  <c r="AJ68" i="1"/>
  <c r="AI37" i="1"/>
  <c r="AJ43" i="1"/>
  <c r="AJ65" i="1"/>
  <c r="AJ42" i="1"/>
  <c r="AJ12" i="1"/>
  <c r="AI24" i="1"/>
  <c r="AI51" i="1"/>
  <c r="AJ30" i="1"/>
  <c r="AJ8" i="1"/>
  <c r="AJ11" i="1"/>
  <c r="AI25" i="1"/>
  <c r="AI42" i="1"/>
  <c r="AJ32" i="1"/>
  <c r="AI34" i="1"/>
  <c r="AI17" i="1"/>
  <c r="AI154" i="1"/>
  <c r="AI167" i="1"/>
  <c r="AI155" i="1"/>
  <c r="AJ174" i="1"/>
  <c r="AJ166" i="1"/>
  <c r="AI144" i="1"/>
  <c r="AJ154" i="1"/>
  <c r="AJ121" i="1"/>
  <c r="AI110" i="1"/>
  <c r="AI128" i="1"/>
  <c r="AJ114" i="1"/>
  <c r="AI160" i="1"/>
  <c r="AI127" i="1"/>
  <c r="AI126" i="1"/>
  <c r="AJ106" i="1"/>
  <c r="AJ95" i="1"/>
  <c r="AI103" i="1"/>
  <c r="AI91" i="1"/>
  <c r="AI105" i="1"/>
  <c r="AJ75" i="1"/>
  <c r="AI50" i="1"/>
  <c r="AI143" i="1"/>
  <c r="AI88" i="1"/>
  <c r="AI64" i="1"/>
  <c r="AI71" i="1"/>
  <c r="AI81" i="1"/>
  <c r="AI82" i="1"/>
  <c r="AJ61" i="1"/>
  <c r="AI7" i="1"/>
  <c r="AJ167" i="1"/>
  <c r="AJ155" i="1"/>
  <c r="AI169" i="1"/>
  <c r="AJ156" i="1"/>
  <c r="AJ158" i="1"/>
  <c r="AI131" i="1"/>
  <c r="AI159" i="1"/>
  <c r="AI168" i="1"/>
  <c r="AJ129" i="1"/>
  <c r="AI161" i="1"/>
  <c r="AI114" i="1"/>
  <c r="AJ126" i="1"/>
  <c r="AJ137" i="1"/>
  <c r="AI107" i="1"/>
  <c r="AI96" i="1"/>
  <c r="AJ116" i="1"/>
  <c r="AJ92" i="1"/>
  <c r="AJ105" i="1"/>
  <c r="AJ89" i="1"/>
  <c r="AI76" i="1"/>
  <c r="AJ51" i="1"/>
  <c r="AI153" i="1"/>
  <c r="AJ101" i="1"/>
  <c r="AJ90" i="1"/>
  <c r="AJ79" i="1"/>
  <c r="AI124" i="1"/>
  <c r="AJ82" i="1"/>
  <c r="AI101" i="1"/>
  <c r="AI67" i="1"/>
  <c r="AI78" i="1"/>
  <c r="AI65" i="1"/>
  <c r="AJ104" i="1"/>
  <c r="AJ36" i="1"/>
  <c r="AI27" i="1"/>
  <c r="AI119" i="1"/>
  <c r="AI47" i="1"/>
  <c r="AJ23" i="1"/>
  <c r="AJ50" i="1"/>
  <c r="AI15" i="1"/>
  <c r="AJ29" i="1"/>
  <c r="AJ10" i="1"/>
  <c r="AI11" i="1"/>
  <c r="AJ19" i="1"/>
  <c r="AI8" i="1"/>
  <c r="AI125" i="1"/>
  <c r="AI135" i="1"/>
  <c r="AJ66" i="1"/>
  <c r="AI21" i="1"/>
  <c r="AN25" i="1"/>
  <c r="AN11" i="1"/>
  <c r="AN9" i="1"/>
  <c r="AO28" i="1"/>
  <c r="AN46" i="1"/>
  <c r="AO11" i="1"/>
  <c r="AO25" i="1"/>
  <c r="AO41" i="1"/>
  <c r="AN35" i="1"/>
  <c r="AO21" i="1"/>
  <c r="AO37" i="1"/>
  <c r="AN56" i="1"/>
  <c r="AN14" i="1"/>
  <c r="AN90" i="1"/>
  <c r="AN60" i="1"/>
  <c r="AN73" i="1"/>
  <c r="AO65" i="1"/>
  <c r="AN51" i="1"/>
  <c r="AO66" i="1"/>
  <c r="AN97" i="1"/>
  <c r="AO48" i="1"/>
  <c r="AN79" i="1"/>
  <c r="AN101" i="1"/>
  <c r="AN99" i="1"/>
  <c r="AO94" i="1"/>
  <c r="AN114" i="1"/>
  <c r="AN126" i="1"/>
  <c r="AO161" i="1"/>
  <c r="AO118" i="1"/>
  <c r="AO132" i="1"/>
  <c r="AO145" i="1"/>
  <c r="AN135" i="1"/>
  <c r="AO164" i="1"/>
  <c r="AN153" i="1"/>
  <c r="AO153" i="1"/>
  <c r="AN168" i="1"/>
  <c r="AJ7" i="1"/>
  <c r="AI26" i="1"/>
  <c r="AI12" i="1"/>
  <c r="AI41" i="1"/>
  <c r="AJ77" i="1"/>
  <c r="AI39" i="1"/>
  <c r="AI40" i="1"/>
  <c r="AI5" i="1"/>
  <c r="AJ49" i="1"/>
  <c r="AI29" i="1"/>
  <c r="AJ73" i="1"/>
  <c r="AI75" i="1"/>
  <c r="AJ48" i="1"/>
  <c r="AI89" i="1"/>
  <c r="AI130" i="1"/>
  <c r="AI68" i="1"/>
  <c r="AI84" i="1"/>
  <c r="AJ111" i="1"/>
  <c r="AJ98" i="1"/>
  <c r="AJ123" i="1"/>
  <c r="AJ122" i="1"/>
  <c r="AJ128" i="1"/>
  <c r="AI133" i="1"/>
  <c r="AJ160" i="1"/>
  <c r="AJ133" i="1"/>
  <c r="AJ162" i="1"/>
  <c r="AI162" i="1"/>
  <c r="AJ172" i="1"/>
  <c r="AJ169" i="1"/>
  <c r="AN41" i="1"/>
  <c r="AN13" i="1"/>
  <c r="AO16" i="1"/>
  <c r="AO36" i="1"/>
  <c r="AN12" i="1"/>
  <c r="AN26" i="1"/>
  <c r="AN42" i="1"/>
  <c r="AN109" i="1"/>
  <c r="AN22" i="1"/>
  <c r="AN38" i="1"/>
  <c r="AO31" i="1"/>
  <c r="AN70" i="1"/>
  <c r="AO56" i="1"/>
  <c r="AN66" i="1"/>
  <c r="AO81" i="1"/>
  <c r="AO44" i="1"/>
  <c r="AN67" i="1"/>
  <c r="AO54" i="1"/>
  <c r="AN92" i="1"/>
  <c r="AN95" i="1"/>
  <c r="AN111" i="1"/>
  <c r="AO150" i="1"/>
  <c r="AN162" i="1"/>
  <c r="AN134" i="1"/>
  <c r="AN148" i="1"/>
  <c r="AN141" i="1"/>
  <c r="AN163" i="1"/>
  <c r="AN165" i="1"/>
  <c r="AO154" i="1"/>
  <c r="AO159" i="1"/>
  <c r="AN151" i="1"/>
  <c r="AN170" i="1"/>
  <c r="AJ13" i="1"/>
  <c r="AI33" i="1"/>
  <c r="AJ27" i="1"/>
  <c r="AJ47" i="1"/>
  <c r="AJ14" i="1"/>
  <c r="AJ52" i="1"/>
  <c r="AI18" i="1"/>
  <c r="AI59" i="1"/>
  <c r="AI14" i="1"/>
  <c r="AJ26" i="1"/>
  <c r="AI66" i="1"/>
  <c r="AJ53" i="1"/>
  <c r="AI74" i="1"/>
  <c r="AI48" i="1"/>
  <c r="AJ81" i="1"/>
  <c r="AJ54" i="1"/>
  <c r="AJ85" i="1"/>
  <c r="AJ102" i="1"/>
  <c r="AI99" i="1"/>
  <c r="AJ124" i="1"/>
  <c r="AI100" i="1"/>
  <c r="AI117" i="1"/>
  <c r="AJ135" i="1"/>
  <c r="AJ113" i="1"/>
  <c r="AI151" i="1"/>
  <c r="AJ134" i="1"/>
  <c r="AI152" i="1"/>
  <c r="AI174" i="1"/>
  <c r="AI158" i="1"/>
  <c r="AO35" i="1"/>
  <c r="AO43" i="1"/>
  <c r="AN7" i="1"/>
  <c r="AO20" i="1"/>
  <c r="AO19" i="1"/>
  <c r="AO13" i="1"/>
  <c r="AN5" i="1"/>
  <c r="AN32" i="1"/>
  <c r="AO49" i="1"/>
  <c r="AN52" i="1"/>
  <c r="AN65" i="1"/>
  <c r="AN76" i="1"/>
  <c r="AN44" i="1"/>
  <c r="AN82" i="1"/>
  <c r="AN45" i="1"/>
  <c r="AN104" i="1"/>
  <c r="AN55" i="1"/>
  <c r="AO70" i="1"/>
  <c r="AO107" i="1"/>
  <c r="AO135" i="1"/>
  <c r="AN116" i="1"/>
  <c r="AN133" i="1"/>
  <c r="AO93" i="1"/>
  <c r="AO113" i="1"/>
  <c r="AO112" i="1"/>
  <c r="AN154" i="1"/>
  <c r="AO173" i="1"/>
  <c r="AN137" i="1"/>
  <c r="AN136" i="1"/>
  <c r="AN155" i="1"/>
  <c r="AN167" i="1"/>
  <c r="AO158" i="1"/>
  <c r="AN160" i="1"/>
  <c r="AO152" i="1"/>
  <c r="AO174" i="1"/>
  <c r="AI28" i="1"/>
  <c r="AI20" i="1"/>
  <c r="AI53" i="1"/>
  <c r="AJ25" i="1"/>
  <c r="AJ64" i="1"/>
  <c r="AJ80" i="1"/>
  <c r="AJ15" i="1"/>
  <c r="AJ31" i="1"/>
  <c r="AI83" i="1"/>
  <c r="AI43" i="1"/>
  <c r="AI57" i="1"/>
  <c r="AI54" i="1"/>
  <c r="AJ96" i="1"/>
  <c r="AI55" i="1"/>
  <c r="AJ70" i="1"/>
  <c r="AJ45" i="1"/>
  <c r="AJ59" i="1"/>
  <c r="AJ141" i="1"/>
  <c r="AJ120" i="1"/>
  <c r="AJ103" i="1"/>
  <c r="AJ139" i="1"/>
  <c r="AI140" i="1"/>
  <c r="AJ118" i="1"/>
  <c r="AI139" i="1"/>
  <c r="AJ127" i="1"/>
  <c r="AJ150" i="1"/>
  <c r="AI150" i="1"/>
  <c r="AI147" i="1"/>
  <c r="AJ164" i="1"/>
  <c r="AJ17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2222mg1" type="6" refreshedVersion="0" background="1" saveData="1">
    <textPr sourceFile="\\ASSURE\data\sediment_QA\SLQA\SLQA 2-2002\Results\2222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65mg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<sst xmlns="http://schemas.openxmlformats.org/spreadsheetml/2006/main" count="721" uniqueCount="154">
  <si>
    <t>Reported</t>
  </si>
  <si>
    <t>Reported Sediment</t>
  </si>
  <si>
    <t>Actual Sediment</t>
  </si>
  <si>
    <t>Concentration</t>
  </si>
  <si>
    <t>Actual</t>
  </si>
  <si>
    <t>Sediment</t>
  </si>
  <si>
    <t>Fines</t>
  </si>
  <si>
    <t>Lab</t>
  </si>
  <si>
    <t>Sample</t>
  </si>
  <si>
    <t xml:space="preserve">Concentration </t>
  </si>
  <si>
    <t>Sand</t>
  </si>
  <si>
    <t xml:space="preserve">Sediment </t>
  </si>
  <si>
    <t xml:space="preserve"> Weight</t>
  </si>
  <si>
    <t>(mg/L)</t>
  </si>
  <si>
    <t>CN</t>
  </si>
  <si>
    <t>CVO</t>
  </si>
  <si>
    <t>IA</t>
  </si>
  <si>
    <t>IL</t>
  </si>
  <si>
    <t>KY</t>
  </si>
  <si>
    <t xml:space="preserve">LA </t>
  </si>
  <si>
    <t>MO</t>
  </si>
  <si>
    <t>MT</t>
  </si>
  <si>
    <t>%</t>
  </si>
  <si>
    <t>Median</t>
  </si>
  <si>
    <t>Name</t>
  </si>
  <si>
    <t>USACE</t>
  </si>
  <si>
    <t>Terry Heinert</t>
  </si>
  <si>
    <t xml:space="preserve">Participating Laboratories </t>
  </si>
  <si>
    <t>USGS Laboratories</t>
  </si>
  <si>
    <t>USGS Sediment Laboratory Quality Assurance Project</t>
  </si>
  <si>
    <t>WSLH</t>
  </si>
  <si>
    <t>GCMRC</t>
  </si>
  <si>
    <t>UWSP</t>
  </si>
  <si>
    <t>VDCLS</t>
  </si>
  <si>
    <t>CA</t>
  </si>
  <si>
    <t>Weight (g)</t>
  </si>
  <si>
    <t>DHHS</t>
  </si>
  <si>
    <t>Sample ID</t>
  </si>
  <si>
    <t>Net Weight (g)</t>
  </si>
  <si>
    <t>Water</t>
  </si>
  <si>
    <t>Volume (mL)</t>
  </si>
  <si>
    <t>% Difference</t>
  </si>
  <si>
    <t>Lab ID#</t>
  </si>
  <si>
    <t>Median =</t>
  </si>
  <si>
    <t>25th =</t>
  </si>
  <si>
    <t>75th =</t>
  </si>
  <si>
    <t>Fps =</t>
  </si>
  <si>
    <t>Med -3 Fps</t>
  </si>
  <si>
    <t>Med +3 Fps</t>
  </si>
  <si>
    <t>Med -5%</t>
  </si>
  <si>
    <t>Med +5%</t>
  </si>
  <si>
    <t>Sediment Concentration</t>
  </si>
  <si>
    <t>11-USGS</t>
  </si>
  <si>
    <t>14-USGS</t>
  </si>
  <si>
    <t>15-USGS</t>
  </si>
  <si>
    <t>17-USGS</t>
  </si>
  <si>
    <t>18-USGS</t>
  </si>
  <si>
    <t>19-USGS</t>
  </si>
  <si>
    <t>20-USGS</t>
  </si>
  <si>
    <t>25-USGS</t>
  </si>
  <si>
    <t>Fines Split</t>
  </si>
  <si>
    <t>Sand Split</t>
  </si>
  <si>
    <t>Sediment Weight</t>
  </si>
  <si>
    <t>Maximim =</t>
  </si>
  <si>
    <t>Minimum =</t>
  </si>
  <si>
    <t>for chart scale</t>
  </si>
  <si>
    <t>UWSP - Environmental Task Force Laboratory (UWSP)</t>
  </si>
  <si>
    <t>Wisconsin State Lab of Hygiene (WSLH)</t>
  </si>
  <si>
    <t>Virginia Divison of Consolidated Laboratory Services (VDCLS)</t>
  </si>
  <si>
    <t>US ACE - Coastal and Hydraulics Laboratory (USACE)</t>
  </si>
  <si>
    <t>HRCEL</t>
  </si>
  <si>
    <t>Humboldt Redwood Company Environmental Lab (HRCEL)</t>
  </si>
  <si>
    <t>Target Fines</t>
  </si>
  <si>
    <t>Weight (mg)</t>
  </si>
  <si>
    <t>Target</t>
  </si>
  <si>
    <t>Target Sand</t>
  </si>
  <si>
    <t>SSC (mg/L)</t>
  </si>
  <si>
    <t>0.125-0.250 mm</t>
  </si>
  <si>
    <t>Cascades Volcano Observatory (CVO)</t>
  </si>
  <si>
    <t>Iowa Water Science Center (IA)</t>
  </si>
  <si>
    <t>Kentucky Water Science Center (KY)</t>
  </si>
  <si>
    <t>Missouri Water Science Center (MO)</t>
  </si>
  <si>
    <t>Grand Canyon Monitoring and Research Center (GCMRC)</t>
  </si>
  <si>
    <t>Montana Water Science Center (MT)</t>
  </si>
  <si>
    <t>Louisiana Water Science Center (LA)</t>
  </si>
  <si>
    <t>California Water Science Center (CA)</t>
  </si>
  <si>
    <t>SRWQL</t>
  </si>
  <si>
    <t>Spraugue River Water Quality Laboratory (SRWQL)</t>
  </si>
  <si>
    <t>Nebraska Public Health Environmental Laboratory (DHHS)</t>
  </si>
  <si>
    <t>Comments</t>
  </si>
  <si>
    <t>Target Sed</t>
  </si>
  <si>
    <t>Analyst</t>
  </si>
  <si>
    <t>Illinois State Water Survey (IL)</t>
  </si>
  <si>
    <t>Kimberly Attig</t>
  </si>
  <si>
    <t>13-Other</t>
  </si>
  <si>
    <t>16-Other</t>
  </si>
  <si>
    <t>23-Other</t>
  </si>
  <si>
    <t>28-Other</t>
  </si>
  <si>
    <t>29-Other</t>
  </si>
  <si>
    <t>30-Other</t>
  </si>
  <si>
    <t>31-Other</t>
  </si>
  <si>
    <t>34-Other</t>
  </si>
  <si>
    <t>36-Other</t>
  </si>
  <si>
    <t>Contract/Volunteer Laboratories</t>
  </si>
  <si>
    <t>Thomas Kirklin</t>
  </si>
  <si>
    <t>Keith Lackey</t>
  </si>
  <si>
    <t>Elizabeth Steen</t>
  </si>
  <si>
    <t>Arizona Test Dust</t>
  </si>
  <si>
    <t>&lt;0.063 mm</t>
  </si>
  <si>
    <t>LA</t>
  </si>
  <si>
    <t>NM</t>
  </si>
  <si>
    <t>12-USGS</t>
  </si>
  <si>
    <t>Volume (L)</t>
  </si>
  <si>
    <t>New Mexico Water Science Center (NM)</t>
  </si>
  <si>
    <t>% Sand</t>
  </si>
  <si>
    <t>City of Ithaca Water Treatment Plant (NY)</t>
  </si>
  <si>
    <t>NY</t>
  </si>
  <si>
    <t>21-Other</t>
  </si>
  <si>
    <t>* 10 mg is the smallest mass I am confident in transferring to bottle</t>
  </si>
  <si>
    <t>Corey Alden</t>
  </si>
  <si>
    <t>Sierra Keller</t>
  </si>
  <si>
    <t>Taylor Roe</t>
  </si>
  <si>
    <t>HRL</t>
  </si>
  <si>
    <t>Ben Michels</t>
  </si>
  <si>
    <t>Logan Young</t>
  </si>
  <si>
    <t>&lt; 0.002 mm</t>
  </si>
  <si>
    <t>&lt; 0.004 mm</t>
  </si>
  <si>
    <t>&lt; 0.008 mm</t>
  </si>
  <si>
    <t>&lt; 0.016 mm</t>
  </si>
  <si>
    <t>&lt; 0.031 mm</t>
  </si>
  <si>
    <t>Lyndsey Bennett</t>
  </si>
  <si>
    <t>41-USGS</t>
  </si>
  <si>
    <t>Method</t>
  </si>
  <si>
    <t>Marlon Johnson</t>
  </si>
  <si>
    <t>Morgan Gifford</t>
  </si>
  <si>
    <t>Pipette</t>
  </si>
  <si>
    <t>Laser diffraction</t>
  </si>
  <si>
    <t>pipet</t>
  </si>
  <si>
    <t>SediGraph</t>
  </si>
  <si>
    <t>Stephen Low</t>
  </si>
  <si>
    <t>Loren Tolley</t>
  </si>
  <si>
    <t>Sharon Mulready</t>
  </si>
  <si>
    <t>Julie Nason</t>
  </si>
  <si>
    <t>Kyle Barnett</t>
  </si>
  <si>
    <t>Nadine Lepore</t>
  </si>
  <si>
    <t>A. Gonzalez</t>
  </si>
  <si>
    <t>Colton Forster</t>
  </si>
  <si>
    <t>O. Murphy</t>
  </si>
  <si>
    <t>J. Lind</t>
  </si>
  <si>
    <t>bh</t>
  </si>
  <si>
    <t>Participating Laboratories - Study 1, 2021</t>
  </si>
  <si>
    <t>Number of Labs: 18</t>
  </si>
  <si>
    <t>Sample Specifications for SLQA Study 1-2021</t>
  </si>
  <si>
    <t>(conducted Feb/Mar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</si>
</sst>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"/>
    <numFmt numFmtId="167" formatCode="0.00000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rgb="FFFF0000"/>
      <name val="Arial"/>
      <family val="2"/>
    </font>
    <font>
      <sz val="10"/>
      <color rgb="FF222222"/>
      <name val="Arial"/>
      <family val="2"/>
    </font>
    <font>
      <sz val="9"/>
      <name val="Geneva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8" fillId="0" borderId="0"/>
    <xf numFmtId="0" fontId="1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5" fillId="0" borderId="0"/>
    <xf numFmtId="0" fontId="3" fillId="0" borderId="0"/>
    <xf numFmtId="0" fontId="2" fillId="0" borderId="0"/>
    <xf numFmtId="0" fontId="1" fillId="0" borderId="0"/>
    <xf numFmtId="0" fontId="8" fillId="0" borderId="0"/>
  </cellStyleXfs>
  <cellXfs count="18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165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0" applyFont="1" applyBorder="1"/>
    <xf numFmtId="0" fontId="11" fillId="0" borderId="0" xfId="0" applyFont="1" applyBorder="1"/>
    <xf numFmtId="0" fontId="11" fillId="0" borderId="0" xfId="0" applyFont="1" applyFill="1" applyBorder="1" applyAlignment="1"/>
    <xf numFmtId="0" fontId="11" fillId="0" borderId="0" xfId="0" applyFont="1" applyFill="1"/>
    <xf numFmtId="0" fontId="11" fillId="0" borderId="0" xfId="0" applyFont="1" applyFill="1" applyBorder="1"/>
    <xf numFmtId="2" fontId="11" fillId="0" borderId="0" xfId="0" applyNumberFormat="1" applyFont="1" applyBorder="1" applyAlignment="1">
      <alignment horizontal="center"/>
    </xf>
    <xf numFmtId="1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15" fillId="0" borderId="0" xfId="0" applyFont="1"/>
    <xf numFmtId="1" fontId="0" fillId="0" borderId="0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2" fontId="14" fillId="0" borderId="8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9" fontId="9" fillId="0" borderId="5" xfId="0" applyNumberFormat="1" applyFont="1" applyFill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7" xfId="0" applyNumberFormat="1" applyBorder="1" applyAlignment="1">
      <alignment horizontal="center"/>
    </xf>
    <xf numFmtId="2" fontId="14" fillId="0" borderId="9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right"/>
    </xf>
    <xf numFmtId="2" fontId="14" fillId="0" borderId="3" xfId="0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0" fontId="0" fillId="0" borderId="0" xfId="0" applyFill="1"/>
    <xf numFmtId="0" fontId="9" fillId="4" borderId="0" xfId="0" applyNumberFormat="1" applyFont="1" applyFill="1" applyBorder="1" applyAlignment="1">
      <alignment horizontal="center"/>
    </xf>
    <xf numFmtId="0" fontId="9" fillId="4" borderId="1" xfId="0" applyNumberFormat="1" applyFont="1" applyFill="1" applyBorder="1" applyAlignment="1">
      <alignment horizontal="center"/>
    </xf>
    <xf numFmtId="0" fontId="9" fillId="4" borderId="5" xfId="0" applyNumberFormat="1" applyFont="1" applyFill="1" applyBorder="1" applyAlignment="1">
      <alignment horizontal="center"/>
    </xf>
    <xf numFmtId="0" fontId="12" fillId="0" borderId="0" xfId="0" applyFont="1"/>
    <xf numFmtId="0" fontId="11" fillId="0" borderId="0" xfId="2" applyFont="1"/>
    <xf numFmtId="0" fontId="1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11" xfId="1" applyFont="1" applyBorder="1" applyAlignment="1">
      <alignment horizontal="center"/>
    </xf>
    <xf numFmtId="0" fontId="11" fillId="0" borderId="0" xfId="1" applyFont="1"/>
    <xf numFmtId="0" fontId="11" fillId="0" borderId="0" xfId="1" applyFont="1" applyAlignment="1">
      <alignment horizontal="left"/>
    </xf>
    <xf numFmtId="0" fontId="10" fillId="0" borderId="0" xfId="2" applyFont="1" applyBorder="1"/>
    <xf numFmtId="0" fontId="12" fillId="0" borderId="0" xfId="2" applyFont="1" applyBorder="1"/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2" fillId="0" borderId="0" xfId="2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166" fontId="14" fillId="0" borderId="0" xfId="0" applyNumberFormat="1" applyFont="1" applyAlignment="1">
      <alignment horizontal="center"/>
    </xf>
    <xf numFmtId="1" fontId="11" fillId="0" borderId="0" xfId="1" applyNumberFormat="1" applyFont="1"/>
    <xf numFmtId="166" fontId="11" fillId="0" borderId="0" xfId="1" applyNumberFormat="1" applyFont="1"/>
    <xf numFmtId="1" fontId="12" fillId="0" borderId="0" xfId="1" applyNumberFormat="1" applyFont="1" applyAlignment="1">
      <alignment horizontal="center"/>
    </xf>
    <xf numFmtId="166" fontId="12" fillId="0" borderId="0" xfId="1" applyNumberFormat="1" applyFont="1" applyAlignment="1">
      <alignment horizontal="center"/>
    </xf>
    <xf numFmtId="166" fontId="12" fillId="0" borderId="11" xfId="1" applyNumberFormat="1" applyFont="1" applyBorder="1" applyAlignment="1">
      <alignment horizontal="center"/>
    </xf>
    <xf numFmtId="1" fontId="12" fillId="0" borderId="11" xfId="1" applyNumberFormat="1" applyFont="1" applyBorder="1" applyAlignment="1">
      <alignment horizontal="center"/>
    </xf>
    <xf numFmtId="166" fontId="11" fillId="0" borderId="0" xfId="1" applyNumberFormat="1" applyFont="1" applyAlignment="1">
      <alignment horizontal="center"/>
    </xf>
    <xf numFmtId="1" fontId="11" fillId="0" borderId="0" xfId="1" applyNumberFormat="1" applyFont="1" applyAlignment="1">
      <alignment horizontal="center"/>
    </xf>
    <xf numFmtId="0" fontId="11" fillId="0" borderId="0" xfId="2" applyFont="1" applyBorder="1"/>
    <xf numFmtId="2" fontId="21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1" fillId="0" borderId="0" xfId="0" applyNumberFormat="1" applyFont="1" applyAlignment="1">
      <alignment horizontal="right"/>
    </xf>
    <xf numFmtId="2" fontId="22" fillId="0" borderId="0" xfId="0" applyNumberFormat="1" applyFont="1" applyBorder="1" applyAlignment="1">
      <alignment horizontal="center"/>
    </xf>
    <xf numFmtId="2" fontId="21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11" fillId="0" borderId="0" xfId="0" applyNumberFormat="1" applyFont="1" applyFill="1"/>
    <xf numFmtId="0" fontId="0" fillId="5" borderId="0" xfId="0" applyFill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49" fontId="8" fillId="0" borderId="0" xfId="0" applyNumberFormat="1" applyFont="1" applyBorder="1" applyAlignment="1">
      <alignment horizontal="center"/>
    </xf>
    <xf numFmtId="1" fontId="12" fillId="0" borderId="0" xfId="0" applyNumberFormat="1" applyFont="1" applyBorder="1"/>
    <xf numFmtId="1" fontId="11" fillId="0" borderId="0" xfId="0" applyNumberFormat="1" applyFont="1" applyBorder="1"/>
    <xf numFmtId="1" fontId="11" fillId="0" borderId="0" xfId="0" applyNumberFormat="1" applyFont="1"/>
    <xf numFmtId="165" fontId="11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0" fillId="6" borderId="15" xfId="0" applyFill="1" applyBorder="1" applyAlignment="1">
      <alignment horizontal="center"/>
    </xf>
    <xf numFmtId="0" fontId="1" fillId="6" borderId="15" xfId="10" applyFill="1" applyBorder="1" applyAlignment="1">
      <alignment horizontal="center"/>
    </xf>
    <xf numFmtId="166" fontId="1" fillId="6" borderId="15" xfId="10" applyNumberFormat="1" applyFill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166" fontId="9" fillId="3" borderId="0" xfId="0" applyNumberFormat="1" applyFont="1" applyFill="1" applyAlignment="1">
      <alignment horizontal="center"/>
    </xf>
    <xf numFmtId="164" fontId="9" fillId="3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2" fontId="9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4" fontId="8" fillId="0" borderId="0" xfId="10" applyNumberFormat="1" applyFont="1" applyAlignment="1">
      <alignment horizontal="center"/>
    </xf>
    <xf numFmtId="0" fontId="8" fillId="0" borderId="0" xfId="0" applyFont="1" applyAlignment="1">
      <alignment horizontal="center"/>
    </xf>
    <xf numFmtId="166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166" fontId="8" fillId="6" borderId="16" xfId="10" applyNumberFormat="1" applyFont="1" applyFill="1" applyBorder="1" applyAlignment="1">
      <alignment horizontal="center"/>
    </xf>
    <xf numFmtId="164" fontId="8" fillId="6" borderId="16" xfId="10" applyNumberFormat="1" applyFont="1" applyFill="1" applyBorder="1" applyAlignment="1">
      <alignment horizontal="center"/>
    </xf>
    <xf numFmtId="1" fontId="8" fillId="6" borderId="16" xfId="0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2" fontId="22" fillId="0" borderId="0" xfId="0" applyNumberFormat="1" applyFont="1" applyAlignment="1">
      <alignment horizontal="center"/>
    </xf>
    <xf numFmtId="166" fontId="8" fillId="6" borderId="15" xfId="10" applyNumberFormat="1" applyFont="1" applyFill="1" applyBorder="1" applyAlignment="1">
      <alignment horizontal="center"/>
    </xf>
    <xf numFmtId="164" fontId="8" fillId="6" borderId="15" xfId="10" applyNumberFormat="1" applyFont="1" applyFill="1" applyBorder="1" applyAlignment="1">
      <alignment horizontal="center"/>
    </xf>
    <xf numFmtId="1" fontId="8" fillId="6" borderId="15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" fontId="8" fillId="6" borderId="16" xfId="10" applyNumberFormat="1" applyFont="1" applyFill="1" applyBorder="1" applyAlignment="1">
      <alignment horizontal="center"/>
    </xf>
    <xf numFmtId="1" fontId="8" fillId="6" borderId="15" xfId="10" applyNumberFormat="1" applyFont="1" applyFill="1" applyBorder="1" applyAlignment="1">
      <alignment horizontal="center"/>
    </xf>
    <xf numFmtId="49" fontId="8" fillId="0" borderId="0" xfId="0" applyNumberFormat="1" applyFont="1" applyAlignment="1">
      <alignment horizontal="center"/>
    </xf>
    <xf numFmtId="2" fontId="8" fillId="6" borderId="16" xfId="10" applyNumberFormat="1" applyFont="1" applyFill="1" applyBorder="1" applyAlignment="1">
      <alignment horizontal="center"/>
    </xf>
    <xf numFmtId="2" fontId="8" fillId="6" borderId="15" xfId="10" applyNumberFormat="1" applyFont="1" applyFill="1" applyBorder="1" applyAlignment="1">
      <alignment horizontal="center"/>
    </xf>
    <xf numFmtId="0" fontId="8" fillId="0" borderId="0" xfId="10" applyFont="1" applyAlignment="1">
      <alignment horizontal="center"/>
    </xf>
    <xf numFmtId="14" fontId="8" fillId="0" borderId="0" xfId="11" applyNumberFormat="1" applyAlignment="1">
      <alignment horizontal="center"/>
    </xf>
    <xf numFmtId="164" fontId="8" fillId="6" borderId="16" xfId="11" applyNumberFormat="1" applyFill="1" applyBorder="1" applyAlignment="1">
      <alignment horizontal="center"/>
    </xf>
    <xf numFmtId="1" fontId="8" fillId="6" borderId="16" xfId="11" applyNumberFormat="1" applyFill="1" applyBorder="1" applyAlignment="1">
      <alignment horizontal="center"/>
    </xf>
    <xf numFmtId="164" fontId="8" fillId="6" borderId="15" xfId="11" applyNumberFormat="1" applyFill="1" applyBorder="1" applyAlignment="1">
      <alignment horizontal="center"/>
    </xf>
    <xf numFmtId="1" fontId="8" fillId="6" borderId="15" xfId="11" applyNumberFormat="1" applyFill="1" applyBorder="1" applyAlignment="1">
      <alignment horizontal="center"/>
    </xf>
    <xf numFmtId="164" fontId="8" fillId="6" borderId="17" xfId="10" applyNumberFormat="1" applyFont="1" applyFill="1" applyBorder="1" applyAlignment="1">
      <alignment horizontal="center"/>
    </xf>
    <xf numFmtId="1" fontId="8" fillId="6" borderId="17" xfId="1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9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66" fontId="0" fillId="0" borderId="0" xfId="0" applyNumberFormat="1" applyAlignment="1">
      <alignment horizontal="center"/>
    </xf>
    <xf numFmtId="0" fontId="10" fillId="0" borderId="0" xfId="0" applyFont="1"/>
    <xf numFmtId="0" fontId="13" fillId="0" borderId="0" xfId="0" applyFont="1"/>
    <xf numFmtId="0" fontId="11" fillId="0" borderId="2" xfId="0" applyFont="1" applyBorder="1"/>
    <xf numFmtId="0" fontId="11" fillId="0" borderId="3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center"/>
    </xf>
    <xf numFmtId="0" fontId="11" fillId="0" borderId="4" xfId="0" applyFont="1" applyBorder="1"/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5" fillId="0" borderId="0" xfId="1" applyFont="1"/>
    <xf numFmtId="166" fontId="16" fillId="0" borderId="0" xfId="1" applyNumberFormat="1" applyFont="1"/>
    <xf numFmtId="0" fontId="11" fillId="0" borderId="0" xfId="2" applyFont="1" applyAlignment="1">
      <alignment horizontal="center" vertical="center" wrapText="1"/>
    </xf>
    <xf numFmtId="0" fontId="8" fillId="0" borderId="18" xfId="0" applyFont="1" applyBorder="1" applyAlignment="1">
      <alignment horizontal="center"/>
    </xf>
    <xf numFmtId="0" fontId="11" fillId="0" borderId="0" xfId="2" quotePrefix="1" applyFont="1" applyAlignment="1">
      <alignment horizontal="left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1" fillId="0" borderId="0" xfId="0" applyNumberFormat="1" applyFont="1" applyAlignment="1">
      <alignment horizontal="center" wrapText="1"/>
    </xf>
    <xf numFmtId="0" fontId="21" fillId="0" borderId="0" xfId="0" applyFont="1" applyAlignment="1">
      <alignment horizontal="center"/>
    </xf>
    <xf numFmtId="2" fontId="21" fillId="0" borderId="0" xfId="0" applyNumberFormat="1" applyFont="1" applyFill="1" applyBorder="1" applyAlignment="1">
      <alignment horizontal="center"/>
    </xf>
  </cellXfs>
  <cellStyles count="12">
    <cellStyle name="Normal" xfId="0" builtinId="0"/>
    <cellStyle name="Normal 12" xfId="10" xr:uid="{CCCB66A4-02E7-46ED-8748-807004F112D8}"/>
    <cellStyle name="Normal 13" xfId="11" xr:uid="{4D6A52D4-2815-4823-B300-D5DBE4865949}"/>
    <cellStyle name="Normal 2" xfId="3" xr:uid="{E1FD7AC1-3A5C-490A-ACAA-F4C4C7C4808D}"/>
    <cellStyle name="Normal 3" xfId="4" xr:uid="{812DD7B1-480C-48C9-9E30-178F8A327DAD}"/>
    <cellStyle name="Normal 3 2" xfId="7" xr:uid="{34CF07E4-575F-4D82-9278-84FD51DA0947}"/>
    <cellStyle name="Normal 4" xfId="5" xr:uid="{DA386F94-3BF7-4FF6-B4CD-AE3EE1D6E4E0}"/>
    <cellStyle name="Normal 5" xfId="6" xr:uid="{7ECC9E2C-5BEA-468D-9849-F5A164B63E3D}"/>
    <cellStyle name="Normal 6" xfId="8" xr:uid="{FE802735-3BC2-42EE-AB48-EF11F05D1B74}"/>
    <cellStyle name="Normal 7" xfId="9" xr:uid="{53741C7B-38AF-43A9-90D0-40A8FDE64C5D}"/>
    <cellStyle name="Normal_MW_results-2008-2" xfId="1" xr:uid="{00000000-0005-0000-0000-000001000000}"/>
    <cellStyle name="Normal_Pilot_sample_specs" xfId="2" xr:uid="{00000000-0005-0000-0000-000002000000}"/>
  </cellStyles>
  <dxfs count="0"/>
  <tableStyles count="0" defaultTableStyle="TableStyleMedium9" defaultPivotStyle="PivotStyleLight16"/>
  <colors>
    <mruColors>
      <color rgb="FFFFCC00"/>
      <color rgb="FFFF6600"/>
      <color rgb="FF0000FF"/>
      <color rgb="FF800080"/>
      <color rgb="FFFF00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7.xml"/><Relationship Id="rId5" Type="http://schemas.openxmlformats.org/officeDocument/2006/relationships/chartsheet" Target="chartsheets/sheet2.xml"/><Relationship Id="rId15" Type="http://schemas.openxmlformats.org/officeDocument/2006/relationships/styles" Target="styles.xml"/><Relationship Id="rId10" Type="http://schemas.openxmlformats.org/officeDocument/2006/relationships/chartsheet" Target="chartsheets/sheet6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4.xml"/><Relationship Id="rId1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2021
Fine Material Mass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179843288188728E-2"/>
          <c:y val="0.18270795484728666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 cap="flat" cmpd="sng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35-4190-9E57-919C1BF79B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35-4190-9E57-919C1BF79B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35-4190-9E57-919C1BF79B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735-4190-9E57-919C1BF79BE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735-4190-9E57-919C1BF79BE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735-4190-9E57-919C1BF79BE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735-4190-9E57-919C1BF79BE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735-4190-9E57-919C1BF79BE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735-4190-9E57-919C1BF79BE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735-4190-9E57-919C1BF79BE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735-4190-9E57-919C1BF79BE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735-4190-9E57-919C1BF79BE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735-4190-9E57-919C1BF79BE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735-4190-9E57-919C1BF79BE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735-4190-9E57-919C1BF79BE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735-4190-9E57-919C1BF79BE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735-4190-9E57-919C1BF79BE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735-4190-9E57-919C1BF79BE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735-4190-9E57-919C1BF79BE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735-4190-9E57-919C1BF79BE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735-4190-9E57-919C1BF79BE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735-4190-9E57-919C1BF79BE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735-4190-9E57-919C1BF79BE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735-4190-9E57-919C1BF79BE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735-4190-9E57-919C1BF79BE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735-4190-9E57-919C1BF79BE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735-4190-9E57-919C1BF79BE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735-4190-9E57-919C1BF79BE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735-4190-9E57-919C1BF79BE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735-4190-9E57-919C1BF79BE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4735-4190-9E57-919C1BF79BE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4735-4190-9E57-919C1BF79BE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4735-4190-9E57-919C1BF79BE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4735-4190-9E57-919C1BF79BE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4735-4190-9E57-919C1BF79BE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4735-4190-9E57-919C1BF79BEF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4735-4190-9E57-919C1BF79BEF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4735-4190-9E57-919C1BF79BEF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4735-4190-9E57-919C1BF79BEF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4735-4190-9E57-919C1BF79BE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4735-4190-9E57-919C1BF79BEF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4735-4190-9E57-919C1BF79BEF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4735-4190-9E57-919C1BF79BEF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4735-4190-9E57-919C1BF79BEF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4735-4190-9E57-919C1BF79BEF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4735-4190-9E57-919C1BF79BEF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4735-4190-9E57-919C1BF79BEF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4735-4190-9E57-919C1BF79BEF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4735-4190-9E57-919C1BF79BEF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4735-4190-9E57-919C1BF79BEF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4735-4190-9E57-919C1BF79BEF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4735-4190-9E57-919C1BF79BEF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4735-4190-9E57-919C1BF79BEF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4735-4190-9E57-919C1BF79BEF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4735-4190-9E57-919C1BF79BEF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4735-4190-9E57-919C1BF79BEF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4735-4190-9E57-919C1BF79BEF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4735-4190-9E57-919C1BF79BEF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4735-4190-9E57-919C1BF79BEF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4735-4190-9E57-919C1BF79BEF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4735-4190-9E57-919C1BF79BEF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4735-4190-9E57-919C1BF79BEF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4735-4190-9E57-919C1BF79BEF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4735-4190-9E57-919C1BF79BEF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4735-4190-9E57-919C1BF79BEF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4735-4190-9E57-919C1BF79BEF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4735-4190-9E57-919C1BF79BEF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4735-4190-9E57-919C1BF79BEF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4735-4190-9E57-919C1BF79BEF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4735-4190-9E57-919C1BF79BEF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4735-4190-9E57-919C1BF79BEF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4735-4190-9E57-919C1BF79BEF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4735-4190-9E57-919C1BF79BEF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4735-4190-9E57-919C1BF79BEF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4735-4190-9E57-919C1BF79BEF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4735-4190-9E57-919C1BF79BEF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4735-4190-9E57-919C1BF79BEF}"/>
              </c:ext>
            </c:extLst>
          </c:dPt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Results!$Q$4:$Q$174</c:f>
              <c:numCache>
                <c:formatCode>0.00</c:formatCode>
                <c:ptCount val="171"/>
                <c:pt idx="0">
                  <c:v>-4.8387096774193585</c:v>
                </c:pt>
                <c:pt idx="1">
                  <c:v>-8.6042065009560176</c:v>
                </c:pt>
                <c:pt idx="2">
                  <c:v>-4.2786069651741414</c:v>
                </c:pt>
                <c:pt idx="3">
                  <c:v>-3.3018867924528372</c:v>
                </c:pt>
                <c:pt idx="4">
                  <c:v>-2.0598138245197108</c:v>
                </c:pt>
                <c:pt idx="5">
                  <c:v>-1.4380825565912159</c:v>
                </c:pt>
                <c:pt idx="6">
                  <c:v>-4.8704318936877025</c:v>
                </c:pt>
                <c:pt idx="7">
                  <c:v>-3.2064728798321971</c:v>
                </c:pt>
                <c:pt idx="8">
                  <c:v>-3.4161738852485266</c:v>
                </c:pt>
                <c:pt idx="12">
                  <c:v>4.7302580140734944</c:v>
                </c:pt>
                <c:pt idx="13">
                  <c:v>-1.4328358208955083</c:v>
                </c:pt>
                <c:pt idx="14">
                  <c:v>-1.354581673306771</c:v>
                </c:pt>
                <c:pt idx="15">
                  <c:v>-1.8525922964147556</c:v>
                </c:pt>
                <c:pt idx="16">
                  <c:v>-5.6578356533453151</c:v>
                </c:pt>
                <c:pt idx="17">
                  <c:v>-2.7292707292707217</c:v>
                </c:pt>
                <c:pt idx="18">
                  <c:v>-8.4905660377358512</c:v>
                </c:pt>
                <c:pt idx="19">
                  <c:v>-3.5363457760314403</c:v>
                </c:pt>
                <c:pt idx="20">
                  <c:v>-2.8073572120038719</c:v>
                </c:pt>
                <c:pt idx="21">
                  <c:v>-3.0278884462151376</c:v>
                </c:pt>
                <c:pt idx="22">
                  <c:v>-1.6341799566843922</c:v>
                </c:pt>
                <c:pt idx="23">
                  <c:v>-1.1689563750301195</c:v>
                </c:pt>
                <c:pt idx="24">
                  <c:v>-1.4980026631158432</c:v>
                </c:pt>
                <c:pt idx="25">
                  <c:v>0.11967090501120597</c:v>
                </c:pt>
                <c:pt idx="26">
                  <c:v>-1.197018444875199</c:v>
                </c:pt>
                <c:pt idx="27">
                  <c:v>-2.8846153846153784</c:v>
                </c:pt>
                <c:pt idx="28">
                  <c:v>-5.2631578947368372</c:v>
                </c:pt>
                <c:pt idx="29">
                  <c:v>-4.0314650934119882</c:v>
                </c:pt>
                <c:pt idx="30">
                  <c:v>-3.9584166333466584</c:v>
                </c:pt>
                <c:pt idx="31">
                  <c:v>-2.5162178101041937</c:v>
                </c:pt>
                <c:pt idx="32">
                  <c:v>-2.1099828563892937</c:v>
                </c:pt>
                <c:pt idx="33">
                  <c:v>-2.3614714295217243</c:v>
                </c:pt>
                <c:pt idx="34">
                  <c:v>-0.17495626093476921</c:v>
                </c:pt>
                <c:pt idx="35">
                  <c:v>-4.9455825864276628</c:v>
                </c:pt>
                <c:pt idx="36">
                  <c:v>-2.5236593059936867</c:v>
                </c:pt>
                <c:pt idx="37">
                  <c:v>-9.7609561752988068</c:v>
                </c:pt>
                <c:pt idx="38">
                  <c:v>-6.7178502879078756</c:v>
                </c:pt>
                <c:pt idx="39">
                  <c:v>3.2971295577967448</c:v>
                </c:pt>
                <c:pt idx="40">
                  <c:v>-1.2074013126423218</c:v>
                </c:pt>
                <c:pt idx="41">
                  <c:v>-0.95744680851063624</c:v>
                </c:pt>
                <c:pt idx="42">
                  <c:v>0.84508916688848523</c:v>
                </c:pt>
                <c:pt idx="43">
                  <c:v>0.81909899110977769</c:v>
                </c:pt>
                <c:pt idx="44">
                  <c:v>0.63650920736588479</c:v>
                </c:pt>
                <c:pt idx="48">
                  <c:v>-2.1301775147929058</c:v>
                </c:pt>
                <c:pt idx="49">
                  <c:v>-1.2522361359570606</c:v>
                </c:pt>
                <c:pt idx="50">
                  <c:v>-0.65289806795468419</c:v>
                </c:pt>
                <c:pt idx="51">
                  <c:v>2.1218571238526036</c:v>
                </c:pt>
                <c:pt idx="52">
                  <c:v>-4.4946064722339335E-2</c:v>
                </c:pt>
                <c:pt idx="53">
                  <c:v>-7.5963537501999551E-2</c:v>
                </c:pt>
                <c:pt idx="54">
                  <c:v>0.92024539877301126</c:v>
                </c:pt>
                <c:pt idx="55">
                  <c:v>-7.421875000000008</c:v>
                </c:pt>
                <c:pt idx="56">
                  <c:v>-4.4820717131474144</c:v>
                </c:pt>
                <c:pt idx="57">
                  <c:v>-3.7728355837966778</c:v>
                </c:pt>
                <c:pt idx="58">
                  <c:v>-3.0195381882770942</c:v>
                </c:pt>
                <c:pt idx="59">
                  <c:v>-2.5331564986737409</c:v>
                </c:pt>
                <c:pt idx="60">
                  <c:v>-1.8752493682670568</c:v>
                </c:pt>
                <c:pt idx="61">
                  <c:v>-1.4949252537373261</c:v>
                </c:pt>
                <c:pt idx="62">
                  <c:v>-1.6437370020796729</c:v>
                </c:pt>
                <c:pt idx="63">
                  <c:v>0.30303030303029066</c:v>
                </c:pt>
                <c:pt idx="64">
                  <c:v>0.79999999999999516</c:v>
                </c:pt>
                <c:pt idx="65">
                  <c:v>-3.4155597722960076</c:v>
                </c:pt>
                <c:pt idx="66">
                  <c:v>-3.0194104960460164</c:v>
                </c:pt>
                <c:pt idx="67">
                  <c:v>-2.3200475907198075</c:v>
                </c:pt>
                <c:pt idx="68">
                  <c:v>-2.0489622139435975</c:v>
                </c:pt>
                <c:pt idx="69">
                  <c:v>-1.440998738296039</c:v>
                </c:pt>
                <c:pt idx="70">
                  <c:v>-0.77945438193263894</c:v>
                </c:pt>
                <c:pt idx="71">
                  <c:v>-1.6257889270592067</c:v>
                </c:pt>
                <c:pt idx="72">
                  <c:v>-5.6478405315614513</c:v>
                </c:pt>
                <c:pt idx="73">
                  <c:v>-9.2452830188679282</c:v>
                </c:pt>
                <c:pt idx="74">
                  <c:v>-7.5342465753424639</c:v>
                </c:pt>
                <c:pt idx="75">
                  <c:v>-5.8074781225139223</c:v>
                </c:pt>
                <c:pt idx="76">
                  <c:v>-1.8699025263576723</c:v>
                </c:pt>
                <c:pt idx="77">
                  <c:v>-1.2626262626262563</c:v>
                </c:pt>
                <c:pt idx="78">
                  <c:v>-1.0449946751863717</c:v>
                </c:pt>
                <c:pt idx="79">
                  <c:v>-0.84889643463498077</c:v>
                </c:pt>
                <c:pt idx="80">
                  <c:v>-0.69425048876829831</c:v>
                </c:pt>
                <c:pt idx="90">
                  <c:v>-2.5714285714285854</c:v>
                </c:pt>
                <c:pt idx="91">
                  <c:v>0.34364261168384669</c:v>
                </c:pt>
                <c:pt idx="92">
                  <c:v>-2.851711026615972</c:v>
                </c:pt>
                <c:pt idx="93">
                  <c:v>-1.4670896114195009</c:v>
                </c:pt>
                <c:pt idx="94">
                  <c:v>-1.0147234381217765</c:v>
                </c:pt>
                <c:pt idx="95">
                  <c:v>-0.69158132730416044</c:v>
                </c:pt>
                <c:pt idx="96">
                  <c:v>-0.77611940298507742</c:v>
                </c:pt>
                <c:pt idx="97">
                  <c:v>-0.70007000700070066</c:v>
                </c:pt>
                <c:pt idx="98">
                  <c:v>-1.5515315890236092</c:v>
                </c:pt>
                <c:pt idx="99">
                  <c:v>1.5243902439024615</c:v>
                </c:pt>
                <c:pt idx="100">
                  <c:v>-2.9585798816567936</c:v>
                </c:pt>
                <c:pt idx="101">
                  <c:v>-4.43349753694583</c:v>
                </c:pt>
                <c:pt idx="102">
                  <c:v>-3.352826510721246</c:v>
                </c:pt>
                <c:pt idx="103">
                  <c:v>-3.4167392509304082</c:v>
                </c:pt>
                <c:pt idx="104">
                  <c:v>-2.4576159810750347</c:v>
                </c:pt>
                <c:pt idx="105">
                  <c:v>-1.7525154927700399</c:v>
                </c:pt>
                <c:pt idx="106">
                  <c:v>-1.516663340650579</c:v>
                </c:pt>
                <c:pt idx="107">
                  <c:v>-1.5653076708062357</c:v>
                </c:pt>
                <c:pt idx="135">
                  <c:v>-12.202380952380953</c:v>
                </c:pt>
                <c:pt idx="136">
                  <c:v>-5.753968253968254</c:v>
                </c:pt>
                <c:pt idx="137">
                  <c:v>-6.8203650336215134</c:v>
                </c:pt>
                <c:pt idx="138">
                  <c:v>-2.4960380348652929</c:v>
                </c:pt>
                <c:pt idx="139">
                  <c:v>-2.9083665338645424</c:v>
                </c:pt>
                <c:pt idx="140">
                  <c:v>99.559941325510053</c:v>
                </c:pt>
                <c:pt idx="141">
                  <c:v>-56.121978528617532</c:v>
                </c:pt>
                <c:pt idx="142">
                  <c:v>1.451823570782675</c:v>
                </c:pt>
                <c:pt idx="143">
                  <c:v>-3.2393739960824681</c:v>
                </c:pt>
                <c:pt idx="153">
                  <c:v>2.5974025974025592</c:v>
                </c:pt>
                <c:pt idx="154">
                  <c:v>-3.1806361272254198</c:v>
                </c:pt>
                <c:pt idx="155">
                  <c:v>-3.610832497492483</c:v>
                </c:pt>
                <c:pt idx="156">
                  <c:v>-0.84917104731096582</c:v>
                </c:pt>
                <c:pt idx="157">
                  <c:v>-2.1276595744680673</c:v>
                </c:pt>
                <c:pt idx="158">
                  <c:v>-2.0618556701030886</c:v>
                </c:pt>
                <c:pt idx="159">
                  <c:v>-1.284533953008006</c:v>
                </c:pt>
                <c:pt idx="160">
                  <c:v>-0.54383076385772355</c:v>
                </c:pt>
                <c:pt idx="161">
                  <c:v>-1.1701277955271605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4735-4190-9E57-919C1BF79BEF}"/>
            </c:ext>
          </c:extLst>
        </c:ser>
        <c:ser>
          <c:idx val="1"/>
          <c:order val="1"/>
          <c:tx>
            <c:v>Median (-2.06%)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Results!$V$4:$V$174</c:f>
              <c:numCache>
                <c:formatCode>0.00</c:formatCode>
                <c:ptCount val="171"/>
                <c:pt idx="0">
                  <c:v>-2.0598138245197108</c:v>
                </c:pt>
                <c:pt idx="1">
                  <c:v>-2.0598138245197108</c:v>
                </c:pt>
                <c:pt idx="2">
                  <c:v>-2.0598138245197108</c:v>
                </c:pt>
                <c:pt idx="3">
                  <c:v>-2.0598138245197108</c:v>
                </c:pt>
                <c:pt idx="4">
                  <c:v>-2.0598138245197108</c:v>
                </c:pt>
                <c:pt idx="5">
                  <c:v>-2.0598138245197108</c:v>
                </c:pt>
                <c:pt idx="6">
                  <c:v>-2.0598138245197108</c:v>
                </c:pt>
                <c:pt idx="7">
                  <c:v>-2.0598138245197108</c:v>
                </c:pt>
                <c:pt idx="8">
                  <c:v>-2.0598138245197108</c:v>
                </c:pt>
                <c:pt idx="9">
                  <c:v>-2.0598138245197108</c:v>
                </c:pt>
                <c:pt idx="10">
                  <c:v>-2.0598138245197108</c:v>
                </c:pt>
                <c:pt idx="11">
                  <c:v>-2.0598138245197108</c:v>
                </c:pt>
                <c:pt idx="12">
                  <c:v>-2.0598138245197108</c:v>
                </c:pt>
                <c:pt idx="13">
                  <c:v>-2.0598138245197108</c:v>
                </c:pt>
                <c:pt idx="14">
                  <c:v>-2.0598138245197108</c:v>
                </c:pt>
                <c:pt idx="15">
                  <c:v>-2.0598138245197108</c:v>
                </c:pt>
                <c:pt idx="16">
                  <c:v>-2.0598138245197108</c:v>
                </c:pt>
                <c:pt idx="17">
                  <c:v>-2.0598138245197108</c:v>
                </c:pt>
                <c:pt idx="18">
                  <c:v>-2.0598138245197108</c:v>
                </c:pt>
                <c:pt idx="19">
                  <c:v>-2.0598138245197108</c:v>
                </c:pt>
                <c:pt idx="20">
                  <c:v>-2.0598138245197108</c:v>
                </c:pt>
                <c:pt idx="21">
                  <c:v>-2.0598138245197108</c:v>
                </c:pt>
                <c:pt idx="22">
                  <c:v>-2.0598138245197108</c:v>
                </c:pt>
                <c:pt idx="23">
                  <c:v>-2.0598138245197108</c:v>
                </c:pt>
                <c:pt idx="24">
                  <c:v>-2.0598138245197108</c:v>
                </c:pt>
                <c:pt idx="25">
                  <c:v>-2.0598138245197108</c:v>
                </c:pt>
                <c:pt idx="26">
                  <c:v>-2.0598138245197108</c:v>
                </c:pt>
                <c:pt idx="27">
                  <c:v>-2.0598138245197108</c:v>
                </c:pt>
                <c:pt idx="28">
                  <c:v>-2.0598138245197108</c:v>
                </c:pt>
                <c:pt idx="29">
                  <c:v>-2.0598138245197108</c:v>
                </c:pt>
                <c:pt idx="30">
                  <c:v>-2.0598138245197108</c:v>
                </c:pt>
                <c:pt idx="31">
                  <c:v>-2.0598138245197108</c:v>
                </c:pt>
                <c:pt idx="32">
                  <c:v>-2.0598138245197108</c:v>
                </c:pt>
                <c:pt idx="33">
                  <c:v>-2.0598138245197108</c:v>
                </c:pt>
                <c:pt idx="34">
                  <c:v>-2.0598138245197108</c:v>
                </c:pt>
                <c:pt idx="35">
                  <c:v>-2.0598138245197108</c:v>
                </c:pt>
                <c:pt idx="36">
                  <c:v>-2.0598138245197108</c:v>
                </c:pt>
                <c:pt idx="37">
                  <c:v>-2.0598138245197108</c:v>
                </c:pt>
                <c:pt idx="38">
                  <c:v>-2.0598138245197108</c:v>
                </c:pt>
                <c:pt idx="39">
                  <c:v>-2.0598138245197108</c:v>
                </c:pt>
                <c:pt idx="40">
                  <c:v>-2.0598138245197108</c:v>
                </c:pt>
                <c:pt idx="41">
                  <c:v>-2.0598138245197108</c:v>
                </c:pt>
                <c:pt idx="42">
                  <c:v>-2.0598138245197108</c:v>
                </c:pt>
                <c:pt idx="43">
                  <c:v>-2.0598138245197108</c:v>
                </c:pt>
                <c:pt idx="44">
                  <c:v>-2.0598138245197108</c:v>
                </c:pt>
                <c:pt idx="45">
                  <c:v>-2.0598138245197108</c:v>
                </c:pt>
                <c:pt idx="46">
                  <c:v>-2.0598138245197108</c:v>
                </c:pt>
                <c:pt idx="47">
                  <c:v>-2.0598138245197108</c:v>
                </c:pt>
                <c:pt idx="48">
                  <c:v>-2.0598138245197108</c:v>
                </c:pt>
                <c:pt idx="49">
                  <c:v>-2.0598138245197108</c:v>
                </c:pt>
                <c:pt idx="50">
                  <c:v>-2.0598138245197108</c:v>
                </c:pt>
                <c:pt idx="51">
                  <c:v>-2.0598138245197108</c:v>
                </c:pt>
                <c:pt idx="52">
                  <c:v>-2.0598138245197108</c:v>
                </c:pt>
                <c:pt idx="53">
                  <c:v>-2.0598138245197108</c:v>
                </c:pt>
                <c:pt idx="54">
                  <c:v>-2.0598138245197108</c:v>
                </c:pt>
                <c:pt idx="55">
                  <c:v>-2.0598138245197108</c:v>
                </c:pt>
                <c:pt idx="56">
                  <c:v>-2.0598138245197108</c:v>
                </c:pt>
                <c:pt idx="57">
                  <c:v>-2.0598138245197108</c:v>
                </c:pt>
                <c:pt idx="58">
                  <c:v>-2.0598138245197108</c:v>
                </c:pt>
                <c:pt idx="59">
                  <c:v>-2.0598138245197108</c:v>
                </c:pt>
                <c:pt idx="60">
                  <c:v>-2.0598138245197108</c:v>
                </c:pt>
                <c:pt idx="61">
                  <c:v>-2.0598138245197108</c:v>
                </c:pt>
                <c:pt idx="62">
                  <c:v>-2.0598138245197108</c:v>
                </c:pt>
                <c:pt idx="63">
                  <c:v>-2.0598138245197108</c:v>
                </c:pt>
                <c:pt idx="64">
                  <c:v>-2.0598138245197108</c:v>
                </c:pt>
                <c:pt idx="65">
                  <c:v>-2.0598138245197108</c:v>
                </c:pt>
                <c:pt idx="66">
                  <c:v>-2.0598138245197108</c:v>
                </c:pt>
                <c:pt idx="67">
                  <c:v>-2.0598138245197108</c:v>
                </c:pt>
                <c:pt idx="68">
                  <c:v>-2.0598138245197108</c:v>
                </c:pt>
                <c:pt idx="69">
                  <c:v>-2.0598138245197108</c:v>
                </c:pt>
                <c:pt idx="70">
                  <c:v>-2.0598138245197108</c:v>
                </c:pt>
                <c:pt idx="71">
                  <c:v>-2.0598138245197108</c:v>
                </c:pt>
                <c:pt idx="72">
                  <c:v>-2.0598138245197108</c:v>
                </c:pt>
                <c:pt idx="73">
                  <c:v>-2.0598138245197108</c:v>
                </c:pt>
                <c:pt idx="74">
                  <c:v>-2.0598138245197108</c:v>
                </c:pt>
                <c:pt idx="75">
                  <c:v>-2.0598138245197108</c:v>
                </c:pt>
                <c:pt idx="76">
                  <c:v>-2.0598138245197108</c:v>
                </c:pt>
                <c:pt idx="77">
                  <c:v>-2.0598138245197108</c:v>
                </c:pt>
                <c:pt idx="78">
                  <c:v>-2.0598138245197108</c:v>
                </c:pt>
                <c:pt idx="79">
                  <c:v>-2.0598138245197108</c:v>
                </c:pt>
                <c:pt idx="80">
                  <c:v>-2.0598138245197108</c:v>
                </c:pt>
                <c:pt idx="81">
                  <c:v>-2.0598138245197108</c:v>
                </c:pt>
                <c:pt idx="82">
                  <c:v>-2.0598138245197108</c:v>
                </c:pt>
                <c:pt idx="83">
                  <c:v>-2.0598138245197108</c:v>
                </c:pt>
                <c:pt idx="84">
                  <c:v>-2.0598138245197108</c:v>
                </c:pt>
                <c:pt idx="85">
                  <c:v>-2.0598138245197108</c:v>
                </c:pt>
                <c:pt idx="86">
                  <c:v>-2.0598138245197108</c:v>
                </c:pt>
                <c:pt idx="87">
                  <c:v>-2.0598138245197108</c:v>
                </c:pt>
                <c:pt idx="88">
                  <c:v>-2.0598138245197108</c:v>
                </c:pt>
                <c:pt idx="89">
                  <c:v>-2.0598138245197108</c:v>
                </c:pt>
                <c:pt idx="90">
                  <c:v>-2.0598138245197108</c:v>
                </c:pt>
                <c:pt idx="91">
                  <c:v>-2.0598138245197108</c:v>
                </c:pt>
                <c:pt idx="92">
                  <c:v>-2.0598138245197108</c:v>
                </c:pt>
                <c:pt idx="93">
                  <c:v>-2.0598138245197108</c:v>
                </c:pt>
                <c:pt idx="94">
                  <c:v>-2.0598138245197108</c:v>
                </c:pt>
                <c:pt idx="95">
                  <c:v>-2.0598138245197108</c:v>
                </c:pt>
                <c:pt idx="96">
                  <c:v>-2.0598138245197108</c:v>
                </c:pt>
                <c:pt idx="97">
                  <c:v>-2.0598138245197108</c:v>
                </c:pt>
                <c:pt idx="98">
                  <c:v>-2.0598138245197108</c:v>
                </c:pt>
                <c:pt idx="99">
                  <c:v>-2.0598138245197108</c:v>
                </c:pt>
                <c:pt idx="100">
                  <c:v>-2.0598138245197108</c:v>
                </c:pt>
                <c:pt idx="101">
                  <c:v>-2.0598138245197108</c:v>
                </c:pt>
                <c:pt idx="102">
                  <c:v>-2.0598138245197108</c:v>
                </c:pt>
                <c:pt idx="103">
                  <c:v>-2.0598138245197108</c:v>
                </c:pt>
                <c:pt idx="104">
                  <c:v>-2.0598138245197108</c:v>
                </c:pt>
                <c:pt idx="105">
                  <c:v>-2.0598138245197108</c:v>
                </c:pt>
                <c:pt idx="106">
                  <c:v>-2.0598138245197108</c:v>
                </c:pt>
                <c:pt idx="107">
                  <c:v>-2.0598138245197108</c:v>
                </c:pt>
                <c:pt idx="108">
                  <c:v>-2.0598138245197108</c:v>
                </c:pt>
                <c:pt idx="109">
                  <c:v>-2.0598138245197108</c:v>
                </c:pt>
                <c:pt idx="110">
                  <c:v>-2.0598138245197108</c:v>
                </c:pt>
                <c:pt idx="111">
                  <c:v>-2.0598138245197108</c:v>
                </c:pt>
                <c:pt idx="112">
                  <c:v>-2.0598138245197108</c:v>
                </c:pt>
                <c:pt idx="113">
                  <c:v>-2.0598138245197108</c:v>
                </c:pt>
                <c:pt idx="114">
                  <c:v>-2.0598138245197108</c:v>
                </c:pt>
                <c:pt idx="115">
                  <c:v>-2.0598138245197108</c:v>
                </c:pt>
                <c:pt idx="116">
                  <c:v>-2.0598138245197108</c:v>
                </c:pt>
                <c:pt idx="117">
                  <c:v>-2.0598138245197108</c:v>
                </c:pt>
                <c:pt idx="118">
                  <c:v>-2.0598138245197108</c:v>
                </c:pt>
                <c:pt idx="119">
                  <c:v>-2.0598138245197108</c:v>
                </c:pt>
                <c:pt idx="120">
                  <c:v>-2.0598138245197108</c:v>
                </c:pt>
                <c:pt idx="121">
                  <c:v>-2.0598138245197108</c:v>
                </c:pt>
                <c:pt idx="122">
                  <c:v>-2.0598138245197108</c:v>
                </c:pt>
                <c:pt idx="123">
                  <c:v>-2.0598138245197108</c:v>
                </c:pt>
                <c:pt idx="124">
                  <c:v>-2.0598138245197108</c:v>
                </c:pt>
                <c:pt idx="125">
                  <c:v>-2.0598138245197108</c:v>
                </c:pt>
                <c:pt idx="126">
                  <c:v>-2.0598138245197108</c:v>
                </c:pt>
                <c:pt idx="127">
                  <c:v>-2.0598138245197108</c:v>
                </c:pt>
                <c:pt idx="128">
                  <c:v>-2.0598138245197108</c:v>
                </c:pt>
                <c:pt idx="129">
                  <c:v>-2.0598138245197108</c:v>
                </c:pt>
                <c:pt idx="130">
                  <c:v>-2.0598138245197108</c:v>
                </c:pt>
                <c:pt idx="131">
                  <c:v>-2.0598138245197108</c:v>
                </c:pt>
                <c:pt idx="132">
                  <c:v>-2.0598138245197108</c:v>
                </c:pt>
                <c:pt idx="133">
                  <c:v>-2.0598138245197108</c:v>
                </c:pt>
                <c:pt idx="134">
                  <c:v>-2.0598138245197108</c:v>
                </c:pt>
                <c:pt idx="135">
                  <c:v>-2.0598138245197108</c:v>
                </c:pt>
                <c:pt idx="136">
                  <c:v>-2.0598138245197108</c:v>
                </c:pt>
                <c:pt idx="137">
                  <c:v>-2.0598138245197108</c:v>
                </c:pt>
                <c:pt idx="138">
                  <c:v>-2.0598138245197108</c:v>
                </c:pt>
                <c:pt idx="139">
                  <c:v>-2.0598138245197108</c:v>
                </c:pt>
                <c:pt idx="140">
                  <c:v>-2.0598138245197108</c:v>
                </c:pt>
                <c:pt idx="141">
                  <c:v>-2.0598138245197108</c:v>
                </c:pt>
                <c:pt idx="142">
                  <c:v>-2.0598138245197108</c:v>
                </c:pt>
                <c:pt idx="143">
                  <c:v>-2.0598138245197108</c:v>
                </c:pt>
                <c:pt idx="144">
                  <c:v>-2.0598138245197108</c:v>
                </c:pt>
                <c:pt idx="145">
                  <c:v>-2.0598138245197108</c:v>
                </c:pt>
                <c:pt idx="146">
                  <c:v>-2.0598138245197108</c:v>
                </c:pt>
                <c:pt idx="147">
                  <c:v>-2.0598138245197108</c:v>
                </c:pt>
                <c:pt idx="148">
                  <c:v>-2.0598138245197108</c:v>
                </c:pt>
                <c:pt idx="149">
                  <c:v>-2.0598138245197108</c:v>
                </c:pt>
                <c:pt idx="150">
                  <c:v>-2.0598138245197108</c:v>
                </c:pt>
                <c:pt idx="151">
                  <c:v>-2.0598138245197108</c:v>
                </c:pt>
                <c:pt idx="152">
                  <c:v>-2.0598138245197108</c:v>
                </c:pt>
                <c:pt idx="153">
                  <c:v>-2.0598138245197108</c:v>
                </c:pt>
                <c:pt idx="154">
                  <c:v>-2.0598138245197108</c:v>
                </c:pt>
                <c:pt idx="155">
                  <c:v>-2.0598138245197108</c:v>
                </c:pt>
                <c:pt idx="156">
                  <c:v>-2.0598138245197108</c:v>
                </c:pt>
                <c:pt idx="157">
                  <c:v>-2.0598138245197108</c:v>
                </c:pt>
                <c:pt idx="158">
                  <c:v>-2.0598138245197108</c:v>
                </c:pt>
                <c:pt idx="159">
                  <c:v>-2.0598138245197108</c:v>
                </c:pt>
                <c:pt idx="160">
                  <c:v>-2.0598138245197108</c:v>
                </c:pt>
                <c:pt idx="161">
                  <c:v>-2.0598138245197108</c:v>
                </c:pt>
                <c:pt idx="162">
                  <c:v>-2.0598138245197108</c:v>
                </c:pt>
                <c:pt idx="163">
                  <c:v>-2.0598138245197108</c:v>
                </c:pt>
                <c:pt idx="164">
                  <c:v>-2.0598138245197108</c:v>
                </c:pt>
                <c:pt idx="165">
                  <c:v>-2.0598138245197108</c:v>
                </c:pt>
                <c:pt idx="166">
                  <c:v>-2.0598138245197108</c:v>
                </c:pt>
                <c:pt idx="167">
                  <c:v>-2.0598138245197108</c:v>
                </c:pt>
                <c:pt idx="168">
                  <c:v>-2.0598138245197108</c:v>
                </c:pt>
                <c:pt idx="169">
                  <c:v>-2.0598138245197108</c:v>
                </c:pt>
                <c:pt idx="170">
                  <c:v>-2.0598138245197108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4735-4190-9E57-919C1BF79BEF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Results!$W$4:$W$174</c:f>
              <c:numCache>
                <c:formatCode>0.00</c:formatCode>
                <c:ptCount val="171"/>
                <c:pt idx="0">
                  <c:v>-7.0598138245197113</c:v>
                </c:pt>
                <c:pt idx="1">
                  <c:v>-7.0598138245197113</c:v>
                </c:pt>
                <c:pt idx="2">
                  <c:v>-7.0598138245197113</c:v>
                </c:pt>
                <c:pt idx="3">
                  <c:v>-7.0598138245197113</c:v>
                </c:pt>
                <c:pt idx="4">
                  <c:v>-7.0598138245197113</c:v>
                </c:pt>
                <c:pt idx="5">
                  <c:v>-7.0598138245197113</c:v>
                </c:pt>
                <c:pt idx="6">
                  <c:v>-7.0598138245197113</c:v>
                </c:pt>
                <c:pt idx="7">
                  <c:v>-7.0598138245197113</c:v>
                </c:pt>
                <c:pt idx="8">
                  <c:v>-7.0598138245197113</c:v>
                </c:pt>
                <c:pt idx="9">
                  <c:v>-7.0598138245197113</c:v>
                </c:pt>
                <c:pt idx="10">
                  <c:v>-7.0598138245197113</c:v>
                </c:pt>
                <c:pt idx="11">
                  <c:v>-7.0598138245197113</c:v>
                </c:pt>
                <c:pt idx="12">
                  <c:v>-7.0598138245197113</c:v>
                </c:pt>
                <c:pt idx="13">
                  <c:v>-7.0598138245197113</c:v>
                </c:pt>
                <c:pt idx="14">
                  <c:v>-7.0598138245197113</c:v>
                </c:pt>
                <c:pt idx="15">
                  <c:v>-7.0598138245197113</c:v>
                </c:pt>
                <c:pt idx="16">
                  <c:v>-7.0598138245197113</c:v>
                </c:pt>
                <c:pt idx="17">
                  <c:v>-7.0598138245197113</c:v>
                </c:pt>
                <c:pt idx="18">
                  <c:v>-7.0598138245197113</c:v>
                </c:pt>
                <c:pt idx="19">
                  <c:v>-7.0598138245197113</c:v>
                </c:pt>
                <c:pt idx="20">
                  <c:v>-7.0598138245197113</c:v>
                </c:pt>
                <c:pt idx="21">
                  <c:v>-7.0598138245197113</c:v>
                </c:pt>
                <c:pt idx="22">
                  <c:v>-7.0598138245197113</c:v>
                </c:pt>
                <c:pt idx="23">
                  <c:v>-7.0598138245197113</c:v>
                </c:pt>
                <c:pt idx="24">
                  <c:v>-7.0598138245197113</c:v>
                </c:pt>
                <c:pt idx="25">
                  <c:v>-7.0598138245197113</c:v>
                </c:pt>
                <c:pt idx="26">
                  <c:v>-7.0598138245197113</c:v>
                </c:pt>
                <c:pt idx="27">
                  <c:v>-7.0598138245197113</c:v>
                </c:pt>
                <c:pt idx="28">
                  <c:v>-7.0598138245197113</c:v>
                </c:pt>
                <c:pt idx="29">
                  <c:v>-7.0598138245197113</c:v>
                </c:pt>
                <c:pt idx="30">
                  <c:v>-7.0598138245197113</c:v>
                </c:pt>
                <c:pt idx="31">
                  <c:v>-7.0598138245197113</c:v>
                </c:pt>
                <c:pt idx="32">
                  <c:v>-7.0598138245197113</c:v>
                </c:pt>
                <c:pt idx="33">
                  <c:v>-7.0598138245197113</c:v>
                </c:pt>
                <c:pt idx="34">
                  <c:v>-7.0598138245197113</c:v>
                </c:pt>
                <c:pt idx="35">
                  <c:v>-7.0598138245197113</c:v>
                </c:pt>
                <c:pt idx="36">
                  <c:v>-7.0598138245197113</c:v>
                </c:pt>
                <c:pt idx="37">
                  <c:v>-7.0598138245197113</c:v>
                </c:pt>
                <c:pt idx="38">
                  <c:v>-7.0598138245197113</c:v>
                </c:pt>
                <c:pt idx="39">
                  <c:v>-7.0598138245197113</c:v>
                </c:pt>
                <c:pt idx="40">
                  <c:v>-7.0598138245197113</c:v>
                </c:pt>
                <c:pt idx="41">
                  <c:v>-7.0598138245197113</c:v>
                </c:pt>
                <c:pt idx="42">
                  <c:v>-7.0598138245197113</c:v>
                </c:pt>
                <c:pt idx="43">
                  <c:v>-7.0598138245197113</c:v>
                </c:pt>
                <c:pt idx="44">
                  <c:v>-7.0598138245197113</c:v>
                </c:pt>
                <c:pt idx="45">
                  <c:v>-7.0598138245197113</c:v>
                </c:pt>
                <c:pt idx="46">
                  <c:v>-7.0598138245197113</c:v>
                </c:pt>
                <c:pt idx="47">
                  <c:v>-7.0598138245197113</c:v>
                </c:pt>
                <c:pt idx="48">
                  <c:v>-7.0598138245197113</c:v>
                </c:pt>
                <c:pt idx="49">
                  <c:v>-7.0598138245197113</c:v>
                </c:pt>
                <c:pt idx="50">
                  <c:v>-7.0598138245197113</c:v>
                </c:pt>
                <c:pt idx="51">
                  <c:v>-7.0598138245197113</c:v>
                </c:pt>
                <c:pt idx="52">
                  <c:v>-7.0598138245197113</c:v>
                </c:pt>
                <c:pt idx="53">
                  <c:v>-7.0598138245197113</c:v>
                </c:pt>
                <c:pt idx="54">
                  <c:v>-7.0598138245197113</c:v>
                </c:pt>
                <c:pt idx="55">
                  <c:v>-7.0598138245197113</c:v>
                </c:pt>
                <c:pt idx="56">
                  <c:v>-7.0598138245197113</c:v>
                </c:pt>
                <c:pt idx="57">
                  <c:v>-7.0598138245197113</c:v>
                </c:pt>
                <c:pt idx="58">
                  <c:v>-7.0598138245197113</c:v>
                </c:pt>
                <c:pt idx="59">
                  <c:v>-7.0598138245197113</c:v>
                </c:pt>
                <c:pt idx="60">
                  <c:v>-7.0598138245197113</c:v>
                </c:pt>
                <c:pt idx="61">
                  <c:v>-7.0598138245197113</c:v>
                </c:pt>
                <c:pt idx="62">
                  <c:v>-7.0598138245197113</c:v>
                </c:pt>
                <c:pt idx="63">
                  <c:v>-7.0598138245197113</c:v>
                </c:pt>
                <c:pt idx="64">
                  <c:v>-7.0598138245197113</c:v>
                </c:pt>
                <c:pt idx="65">
                  <c:v>-7.0598138245197113</c:v>
                </c:pt>
                <c:pt idx="66">
                  <c:v>-7.0598138245197113</c:v>
                </c:pt>
                <c:pt idx="67">
                  <c:v>-7.0598138245197113</c:v>
                </c:pt>
                <c:pt idx="68">
                  <c:v>-7.0598138245197113</c:v>
                </c:pt>
                <c:pt idx="69">
                  <c:v>-7.0598138245197113</c:v>
                </c:pt>
                <c:pt idx="70">
                  <c:v>-7.0598138245197113</c:v>
                </c:pt>
                <c:pt idx="71">
                  <c:v>-7.0598138245197113</c:v>
                </c:pt>
                <c:pt idx="72">
                  <c:v>-7.0598138245197113</c:v>
                </c:pt>
                <c:pt idx="73">
                  <c:v>-7.0598138245197113</c:v>
                </c:pt>
                <c:pt idx="74">
                  <c:v>-7.0598138245197113</c:v>
                </c:pt>
                <c:pt idx="75">
                  <c:v>-7.0598138245197113</c:v>
                </c:pt>
                <c:pt idx="76">
                  <c:v>-7.0598138245197113</c:v>
                </c:pt>
                <c:pt idx="77">
                  <c:v>-7.0598138245197113</c:v>
                </c:pt>
                <c:pt idx="78">
                  <c:v>-7.0598138245197113</c:v>
                </c:pt>
                <c:pt idx="79">
                  <c:v>-7.0598138245197113</c:v>
                </c:pt>
                <c:pt idx="80">
                  <c:v>-7.0598138245197113</c:v>
                </c:pt>
                <c:pt idx="81">
                  <c:v>-7.0598138245197113</c:v>
                </c:pt>
                <c:pt idx="82">
                  <c:v>-7.0598138245197113</c:v>
                </c:pt>
                <c:pt idx="83">
                  <c:v>-7.0598138245197113</c:v>
                </c:pt>
                <c:pt idx="84">
                  <c:v>-7.0598138245197113</c:v>
                </c:pt>
                <c:pt idx="85">
                  <c:v>-7.0598138245197113</c:v>
                </c:pt>
                <c:pt idx="86">
                  <c:v>-7.0598138245197113</c:v>
                </c:pt>
                <c:pt idx="87">
                  <c:v>-7.0598138245197113</c:v>
                </c:pt>
                <c:pt idx="88">
                  <c:v>-7.0598138245197113</c:v>
                </c:pt>
                <c:pt idx="89">
                  <c:v>-7.0598138245197113</c:v>
                </c:pt>
                <c:pt idx="90">
                  <c:v>-7.0598138245197113</c:v>
                </c:pt>
                <c:pt idx="91">
                  <c:v>-7.0598138245197113</c:v>
                </c:pt>
                <c:pt idx="92">
                  <c:v>-7.0598138245197113</c:v>
                </c:pt>
                <c:pt idx="93">
                  <c:v>-7.0598138245197113</c:v>
                </c:pt>
                <c:pt idx="94">
                  <c:v>-7.0598138245197113</c:v>
                </c:pt>
                <c:pt idx="95">
                  <c:v>-7.0598138245197113</c:v>
                </c:pt>
                <c:pt idx="96">
                  <c:v>-7.0598138245197113</c:v>
                </c:pt>
                <c:pt idx="97">
                  <c:v>-7.0598138245197113</c:v>
                </c:pt>
                <c:pt idx="98">
                  <c:v>-7.0598138245197113</c:v>
                </c:pt>
                <c:pt idx="99">
                  <c:v>-7.0598138245197113</c:v>
                </c:pt>
                <c:pt idx="100">
                  <c:v>-7.0598138245197113</c:v>
                </c:pt>
                <c:pt idx="101">
                  <c:v>-7.0598138245197113</c:v>
                </c:pt>
                <c:pt idx="102">
                  <c:v>-7.0598138245197113</c:v>
                </c:pt>
                <c:pt idx="103">
                  <c:v>-7.0598138245197113</c:v>
                </c:pt>
                <c:pt idx="104">
                  <c:v>-7.0598138245197113</c:v>
                </c:pt>
                <c:pt idx="105">
                  <c:v>-7.0598138245197113</c:v>
                </c:pt>
                <c:pt idx="106">
                  <c:v>-7.0598138245197113</c:v>
                </c:pt>
                <c:pt idx="107">
                  <c:v>-7.0598138245197113</c:v>
                </c:pt>
                <c:pt idx="108">
                  <c:v>-7.0598138245197113</c:v>
                </c:pt>
                <c:pt idx="109">
                  <c:v>-7.0598138245197113</c:v>
                </c:pt>
                <c:pt idx="110">
                  <c:v>-7.0598138245197113</c:v>
                </c:pt>
                <c:pt idx="111">
                  <c:v>-7.0598138245197113</c:v>
                </c:pt>
                <c:pt idx="112">
                  <c:v>-7.0598138245197113</c:v>
                </c:pt>
                <c:pt idx="113">
                  <c:v>-7.0598138245197113</c:v>
                </c:pt>
                <c:pt idx="114">
                  <c:v>-7.0598138245197113</c:v>
                </c:pt>
                <c:pt idx="115">
                  <c:v>-7.0598138245197113</c:v>
                </c:pt>
                <c:pt idx="116">
                  <c:v>-7.0598138245197113</c:v>
                </c:pt>
                <c:pt idx="117">
                  <c:v>-7.0598138245197113</c:v>
                </c:pt>
                <c:pt idx="118">
                  <c:v>-7.0598138245197113</c:v>
                </c:pt>
                <c:pt idx="119">
                  <c:v>-7.0598138245197113</c:v>
                </c:pt>
                <c:pt idx="120">
                  <c:v>-7.0598138245197113</c:v>
                </c:pt>
                <c:pt idx="121">
                  <c:v>-7.0598138245197113</c:v>
                </c:pt>
                <c:pt idx="122">
                  <c:v>-7.0598138245197113</c:v>
                </c:pt>
                <c:pt idx="123">
                  <c:v>-7.0598138245197113</c:v>
                </c:pt>
                <c:pt idx="124">
                  <c:v>-7.0598138245197113</c:v>
                </c:pt>
                <c:pt idx="125">
                  <c:v>-7.0598138245197113</c:v>
                </c:pt>
                <c:pt idx="126">
                  <c:v>-7.0598138245197113</c:v>
                </c:pt>
                <c:pt idx="127">
                  <c:v>-7.0598138245197113</c:v>
                </c:pt>
                <c:pt idx="128">
                  <c:v>-7.0598138245197113</c:v>
                </c:pt>
                <c:pt idx="129">
                  <c:v>-7.0598138245197113</c:v>
                </c:pt>
                <c:pt idx="130">
                  <c:v>-7.0598138245197113</c:v>
                </c:pt>
                <c:pt idx="131">
                  <c:v>-7.0598138245197113</c:v>
                </c:pt>
                <c:pt idx="132">
                  <c:v>-7.0598138245197113</c:v>
                </c:pt>
                <c:pt idx="133">
                  <c:v>-7.0598138245197113</c:v>
                </c:pt>
                <c:pt idx="134">
                  <c:v>-7.0598138245197113</c:v>
                </c:pt>
                <c:pt idx="135">
                  <c:v>-7.0598138245197113</c:v>
                </c:pt>
                <c:pt idx="136">
                  <c:v>-7.0598138245197113</c:v>
                </c:pt>
                <c:pt idx="137">
                  <c:v>-7.0598138245197113</c:v>
                </c:pt>
                <c:pt idx="138">
                  <c:v>-7.0598138245197113</c:v>
                </c:pt>
                <c:pt idx="139">
                  <c:v>-7.0598138245197113</c:v>
                </c:pt>
                <c:pt idx="140">
                  <c:v>-7.0598138245197113</c:v>
                </c:pt>
                <c:pt idx="141">
                  <c:v>-7.0598138245197113</c:v>
                </c:pt>
                <c:pt idx="142">
                  <c:v>-7.0598138245197113</c:v>
                </c:pt>
                <c:pt idx="143">
                  <c:v>-7.0598138245197113</c:v>
                </c:pt>
                <c:pt idx="144">
                  <c:v>-7.0598138245197113</c:v>
                </c:pt>
                <c:pt idx="145">
                  <c:v>-7.0598138245197113</c:v>
                </c:pt>
                <c:pt idx="146">
                  <c:v>-7.0598138245197113</c:v>
                </c:pt>
                <c:pt idx="147">
                  <c:v>-7.0598138245197113</c:v>
                </c:pt>
                <c:pt idx="148">
                  <c:v>-7.0598138245197113</c:v>
                </c:pt>
                <c:pt idx="149">
                  <c:v>-7.0598138245197113</c:v>
                </c:pt>
                <c:pt idx="150">
                  <c:v>-7.0598138245197113</c:v>
                </c:pt>
                <c:pt idx="151">
                  <c:v>-7.0598138245197113</c:v>
                </c:pt>
                <c:pt idx="152">
                  <c:v>-7.0598138245197113</c:v>
                </c:pt>
                <c:pt idx="153">
                  <c:v>-7.0598138245197113</c:v>
                </c:pt>
                <c:pt idx="154">
                  <c:v>-7.0598138245197113</c:v>
                </c:pt>
                <c:pt idx="155">
                  <c:v>-7.0598138245197113</c:v>
                </c:pt>
                <c:pt idx="156">
                  <c:v>-7.0598138245197113</c:v>
                </c:pt>
                <c:pt idx="157">
                  <c:v>-7.0598138245197113</c:v>
                </c:pt>
                <c:pt idx="158">
                  <c:v>-7.0598138245197113</c:v>
                </c:pt>
                <c:pt idx="159">
                  <c:v>-7.0598138245197113</c:v>
                </c:pt>
                <c:pt idx="160">
                  <c:v>-7.0598138245197113</c:v>
                </c:pt>
                <c:pt idx="161">
                  <c:v>-7.0598138245197113</c:v>
                </c:pt>
                <c:pt idx="162">
                  <c:v>-7.0598138245197113</c:v>
                </c:pt>
                <c:pt idx="163">
                  <c:v>-7.0598138245197113</c:v>
                </c:pt>
                <c:pt idx="164">
                  <c:v>-7.0598138245197113</c:v>
                </c:pt>
                <c:pt idx="165">
                  <c:v>-7.0598138245197113</c:v>
                </c:pt>
                <c:pt idx="166">
                  <c:v>-7.0598138245197113</c:v>
                </c:pt>
                <c:pt idx="167">
                  <c:v>-7.0598138245197113</c:v>
                </c:pt>
                <c:pt idx="168">
                  <c:v>-7.0598138245197113</c:v>
                </c:pt>
                <c:pt idx="169">
                  <c:v>-7.0598138245197113</c:v>
                </c:pt>
                <c:pt idx="170">
                  <c:v>-7.0598138245197113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4735-4190-9E57-919C1BF79BEF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Results!$X$4:$X$174</c:f>
              <c:numCache>
                <c:formatCode>0.00</c:formatCode>
                <c:ptCount val="171"/>
                <c:pt idx="0">
                  <c:v>2.9401861754802892</c:v>
                </c:pt>
                <c:pt idx="1">
                  <c:v>2.9401861754802892</c:v>
                </c:pt>
                <c:pt idx="2">
                  <c:v>2.9401861754802892</c:v>
                </c:pt>
                <c:pt idx="3">
                  <c:v>2.9401861754802892</c:v>
                </c:pt>
                <c:pt idx="4">
                  <c:v>2.9401861754802892</c:v>
                </c:pt>
                <c:pt idx="5">
                  <c:v>2.9401861754802892</c:v>
                </c:pt>
                <c:pt idx="6">
                  <c:v>2.9401861754802892</c:v>
                </c:pt>
                <c:pt idx="7">
                  <c:v>2.9401861754802892</c:v>
                </c:pt>
                <c:pt idx="8">
                  <c:v>2.9401861754802892</c:v>
                </c:pt>
                <c:pt idx="9">
                  <c:v>2.9401861754802892</c:v>
                </c:pt>
                <c:pt idx="10">
                  <c:v>2.9401861754802892</c:v>
                </c:pt>
                <c:pt idx="11">
                  <c:v>2.9401861754802892</c:v>
                </c:pt>
                <c:pt idx="12">
                  <c:v>2.9401861754802892</c:v>
                </c:pt>
                <c:pt idx="13">
                  <c:v>2.9401861754802892</c:v>
                </c:pt>
                <c:pt idx="14">
                  <c:v>2.9401861754802892</c:v>
                </c:pt>
                <c:pt idx="15">
                  <c:v>2.9401861754802892</c:v>
                </c:pt>
                <c:pt idx="16">
                  <c:v>2.9401861754802892</c:v>
                </c:pt>
                <c:pt idx="17">
                  <c:v>2.9401861754802892</c:v>
                </c:pt>
                <c:pt idx="18">
                  <c:v>2.9401861754802892</c:v>
                </c:pt>
                <c:pt idx="19">
                  <c:v>2.9401861754802892</c:v>
                </c:pt>
                <c:pt idx="20">
                  <c:v>2.9401861754802892</c:v>
                </c:pt>
                <c:pt idx="21">
                  <c:v>2.9401861754802892</c:v>
                </c:pt>
                <c:pt idx="22">
                  <c:v>2.9401861754802892</c:v>
                </c:pt>
                <c:pt idx="23">
                  <c:v>2.9401861754802892</c:v>
                </c:pt>
                <c:pt idx="24">
                  <c:v>2.9401861754802892</c:v>
                </c:pt>
                <c:pt idx="25">
                  <c:v>2.9401861754802892</c:v>
                </c:pt>
                <c:pt idx="26">
                  <c:v>2.9401861754802892</c:v>
                </c:pt>
                <c:pt idx="27">
                  <c:v>2.9401861754802892</c:v>
                </c:pt>
                <c:pt idx="28">
                  <c:v>2.9401861754802892</c:v>
                </c:pt>
                <c:pt idx="29">
                  <c:v>2.9401861754802892</c:v>
                </c:pt>
                <c:pt idx="30">
                  <c:v>2.9401861754802892</c:v>
                </c:pt>
                <c:pt idx="31">
                  <c:v>2.9401861754802892</c:v>
                </c:pt>
                <c:pt idx="32">
                  <c:v>2.9401861754802892</c:v>
                </c:pt>
                <c:pt idx="33">
                  <c:v>2.9401861754802892</c:v>
                </c:pt>
                <c:pt idx="34">
                  <c:v>2.9401861754802892</c:v>
                </c:pt>
                <c:pt idx="35">
                  <c:v>2.9401861754802892</c:v>
                </c:pt>
                <c:pt idx="36">
                  <c:v>2.9401861754802892</c:v>
                </c:pt>
                <c:pt idx="37">
                  <c:v>2.9401861754802892</c:v>
                </c:pt>
                <c:pt idx="38">
                  <c:v>2.9401861754802892</c:v>
                </c:pt>
                <c:pt idx="39">
                  <c:v>2.9401861754802892</c:v>
                </c:pt>
                <c:pt idx="40">
                  <c:v>2.9401861754802892</c:v>
                </c:pt>
                <c:pt idx="41">
                  <c:v>2.9401861754802892</c:v>
                </c:pt>
                <c:pt idx="42">
                  <c:v>2.9401861754802892</c:v>
                </c:pt>
                <c:pt idx="43">
                  <c:v>2.9401861754802892</c:v>
                </c:pt>
                <c:pt idx="44">
                  <c:v>2.9401861754802892</c:v>
                </c:pt>
                <c:pt idx="45">
                  <c:v>2.9401861754802892</c:v>
                </c:pt>
                <c:pt idx="46">
                  <c:v>2.9401861754802892</c:v>
                </c:pt>
                <c:pt idx="47">
                  <c:v>2.9401861754802892</c:v>
                </c:pt>
                <c:pt idx="48">
                  <c:v>2.9401861754802892</c:v>
                </c:pt>
                <c:pt idx="49">
                  <c:v>2.9401861754802892</c:v>
                </c:pt>
                <c:pt idx="50">
                  <c:v>2.9401861754802892</c:v>
                </c:pt>
                <c:pt idx="51">
                  <c:v>2.9401861754802892</c:v>
                </c:pt>
                <c:pt idx="52">
                  <c:v>2.9401861754802892</c:v>
                </c:pt>
                <c:pt idx="53">
                  <c:v>2.9401861754802892</c:v>
                </c:pt>
                <c:pt idx="54">
                  <c:v>2.9401861754802892</c:v>
                </c:pt>
                <c:pt idx="55">
                  <c:v>2.9401861754802892</c:v>
                </c:pt>
                <c:pt idx="56">
                  <c:v>2.9401861754802892</c:v>
                </c:pt>
                <c:pt idx="57">
                  <c:v>2.9401861754802892</c:v>
                </c:pt>
                <c:pt idx="58">
                  <c:v>2.9401861754802892</c:v>
                </c:pt>
                <c:pt idx="59">
                  <c:v>2.9401861754802892</c:v>
                </c:pt>
                <c:pt idx="60">
                  <c:v>2.9401861754802892</c:v>
                </c:pt>
                <c:pt idx="61">
                  <c:v>2.9401861754802892</c:v>
                </c:pt>
                <c:pt idx="62">
                  <c:v>2.9401861754802892</c:v>
                </c:pt>
                <c:pt idx="63">
                  <c:v>2.9401861754802892</c:v>
                </c:pt>
                <c:pt idx="64">
                  <c:v>2.9401861754802892</c:v>
                </c:pt>
                <c:pt idx="65">
                  <c:v>2.9401861754802892</c:v>
                </c:pt>
                <c:pt idx="66">
                  <c:v>2.9401861754802892</c:v>
                </c:pt>
                <c:pt idx="67">
                  <c:v>2.9401861754802892</c:v>
                </c:pt>
                <c:pt idx="68">
                  <c:v>2.9401861754802892</c:v>
                </c:pt>
                <c:pt idx="69">
                  <c:v>2.9401861754802892</c:v>
                </c:pt>
                <c:pt idx="70">
                  <c:v>2.9401861754802892</c:v>
                </c:pt>
                <c:pt idx="71">
                  <c:v>2.9401861754802892</c:v>
                </c:pt>
                <c:pt idx="72">
                  <c:v>2.9401861754802892</c:v>
                </c:pt>
                <c:pt idx="73">
                  <c:v>2.9401861754802892</c:v>
                </c:pt>
                <c:pt idx="74">
                  <c:v>2.9401861754802892</c:v>
                </c:pt>
                <c:pt idx="75">
                  <c:v>2.9401861754802892</c:v>
                </c:pt>
                <c:pt idx="76">
                  <c:v>2.9401861754802892</c:v>
                </c:pt>
                <c:pt idx="77">
                  <c:v>2.9401861754802892</c:v>
                </c:pt>
                <c:pt idx="78">
                  <c:v>2.9401861754802892</c:v>
                </c:pt>
                <c:pt idx="79">
                  <c:v>2.9401861754802892</c:v>
                </c:pt>
                <c:pt idx="80">
                  <c:v>2.9401861754802892</c:v>
                </c:pt>
                <c:pt idx="81">
                  <c:v>2.9401861754802892</c:v>
                </c:pt>
                <c:pt idx="82">
                  <c:v>2.9401861754802892</c:v>
                </c:pt>
                <c:pt idx="83">
                  <c:v>2.9401861754802892</c:v>
                </c:pt>
                <c:pt idx="84">
                  <c:v>2.9401861754802892</c:v>
                </c:pt>
                <c:pt idx="85">
                  <c:v>2.9401861754802892</c:v>
                </c:pt>
                <c:pt idx="86">
                  <c:v>2.9401861754802892</c:v>
                </c:pt>
                <c:pt idx="87">
                  <c:v>2.9401861754802892</c:v>
                </c:pt>
                <c:pt idx="88">
                  <c:v>2.9401861754802892</c:v>
                </c:pt>
                <c:pt idx="89">
                  <c:v>2.9401861754802892</c:v>
                </c:pt>
                <c:pt idx="90">
                  <c:v>2.9401861754802892</c:v>
                </c:pt>
                <c:pt idx="91">
                  <c:v>2.9401861754802892</c:v>
                </c:pt>
                <c:pt idx="92">
                  <c:v>2.9401861754802892</c:v>
                </c:pt>
                <c:pt idx="93">
                  <c:v>2.9401861754802892</c:v>
                </c:pt>
                <c:pt idx="94">
                  <c:v>2.9401861754802892</c:v>
                </c:pt>
                <c:pt idx="95">
                  <c:v>2.9401861754802892</c:v>
                </c:pt>
                <c:pt idx="96">
                  <c:v>2.9401861754802892</c:v>
                </c:pt>
                <c:pt idx="97">
                  <c:v>2.9401861754802892</c:v>
                </c:pt>
                <c:pt idx="98">
                  <c:v>2.9401861754802892</c:v>
                </c:pt>
                <c:pt idx="99">
                  <c:v>2.9401861754802892</c:v>
                </c:pt>
                <c:pt idx="100">
                  <c:v>2.9401861754802892</c:v>
                </c:pt>
                <c:pt idx="101">
                  <c:v>2.9401861754802892</c:v>
                </c:pt>
                <c:pt idx="102">
                  <c:v>2.9401861754802892</c:v>
                </c:pt>
                <c:pt idx="103">
                  <c:v>2.9401861754802892</c:v>
                </c:pt>
                <c:pt idx="104">
                  <c:v>2.9401861754802892</c:v>
                </c:pt>
                <c:pt idx="105">
                  <c:v>2.9401861754802892</c:v>
                </c:pt>
                <c:pt idx="106">
                  <c:v>2.9401861754802892</c:v>
                </c:pt>
                <c:pt idx="107">
                  <c:v>2.9401861754802892</c:v>
                </c:pt>
                <c:pt idx="108">
                  <c:v>2.9401861754802892</c:v>
                </c:pt>
                <c:pt idx="109">
                  <c:v>2.9401861754802892</c:v>
                </c:pt>
                <c:pt idx="110">
                  <c:v>2.9401861754802892</c:v>
                </c:pt>
                <c:pt idx="111">
                  <c:v>2.9401861754802892</c:v>
                </c:pt>
                <c:pt idx="112">
                  <c:v>2.9401861754802892</c:v>
                </c:pt>
                <c:pt idx="113">
                  <c:v>2.9401861754802892</c:v>
                </c:pt>
                <c:pt idx="114">
                  <c:v>2.9401861754802892</c:v>
                </c:pt>
                <c:pt idx="115">
                  <c:v>2.9401861754802892</c:v>
                </c:pt>
                <c:pt idx="116">
                  <c:v>2.9401861754802892</c:v>
                </c:pt>
                <c:pt idx="117">
                  <c:v>2.9401861754802892</c:v>
                </c:pt>
                <c:pt idx="118">
                  <c:v>2.9401861754802892</c:v>
                </c:pt>
                <c:pt idx="119">
                  <c:v>2.9401861754802892</c:v>
                </c:pt>
                <c:pt idx="120">
                  <c:v>2.9401861754802892</c:v>
                </c:pt>
                <c:pt idx="121">
                  <c:v>2.9401861754802892</c:v>
                </c:pt>
                <c:pt idx="122">
                  <c:v>2.9401861754802892</c:v>
                </c:pt>
                <c:pt idx="123">
                  <c:v>2.9401861754802892</c:v>
                </c:pt>
                <c:pt idx="124">
                  <c:v>2.9401861754802892</c:v>
                </c:pt>
                <c:pt idx="125">
                  <c:v>2.9401861754802892</c:v>
                </c:pt>
                <c:pt idx="126">
                  <c:v>2.9401861754802892</c:v>
                </c:pt>
                <c:pt idx="127">
                  <c:v>2.9401861754802892</c:v>
                </c:pt>
                <c:pt idx="128">
                  <c:v>2.9401861754802892</c:v>
                </c:pt>
                <c:pt idx="129">
                  <c:v>2.9401861754802892</c:v>
                </c:pt>
                <c:pt idx="130">
                  <c:v>2.9401861754802892</c:v>
                </c:pt>
                <c:pt idx="131">
                  <c:v>2.9401861754802892</c:v>
                </c:pt>
                <c:pt idx="132">
                  <c:v>2.9401861754802892</c:v>
                </c:pt>
                <c:pt idx="133">
                  <c:v>2.9401861754802892</c:v>
                </c:pt>
                <c:pt idx="134">
                  <c:v>2.9401861754802892</c:v>
                </c:pt>
                <c:pt idx="135">
                  <c:v>2.9401861754802892</c:v>
                </c:pt>
                <c:pt idx="136">
                  <c:v>2.9401861754802892</c:v>
                </c:pt>
                <c:pt idx="137">
                  <c:v>2.9401861754802892</c:v>
                </c:pt>
                <c:pt idx="138">
                  <c:v>2.9401861754802892</c:v>
                </c:pt>
                <c:pt idx="139">
                  <c:v>2.9401861754802892</c:v>
                </c:pt>
                <c:pt idx="140">
                  <c:v>2.9401861754802892</c:v>
                </c:pt>
                <c:pt idx="141">
                  <c:v>2.9401861754802892</c:v>
                </c:pt>
                <c:pt idx="142">
                  <c:v>2.9401861754802892</c:v>
                </c:pt>
                <c:pt idx="143">
                  <c:v>2.9401861754802892</c:v>
                </c:pt>
                <c:pt idx="144">
                  <c:v>2.9401861754802892</c:v>
                </c:pt>
                <c:pt idx="145">
                  <c:v>2.9401861754802892</c:v>
                </c:pt>
                <c:pt idx="146">
                  <c:v>2.9401861754802892</c:v>
                </c:pt>
                <c:pt idx="147">
                  <c:v>2.9401861754802892</c:v>
                </c:pt>
                <c:pt idx="148">
                  <c:v>2.9401861754802892</c:v>
                </c:pt>
                <c:pt idx="149">
                  <c:v>2.9401861754802892</c:v>
                </c:pt>
                <c:pt idx="150">
                  <c:v>2.9401861754802892</c:v>
                </c:pt>
                <c:pt idx="151">
                  <c:v>2.9401861754802892</c:v>
                </c:pt>
                <c:pt idx="152">
                  <c:v>2.9401861754802892</c:v>
                </c:pt>
                <c:pt idx="153">
                  <c:v>2.9401861754802892</c:v>
                </c:pt>
                <c:pt idx="154">
                  <c:v>2.9401861754802892</c:v>
                </c:pt>
                <c:pt idx="155">
                  <c:v>2.9401861754802892</c:v>
                </c:pt>
                <c:pt idx="156">
                  <c:v>2.9401861754802892</c:v>
                </c:pt>
                <c:pt idx="157">
                  <c:v>2.9401861754802892</c:v>
                </c:pt>
                <c:pt idx="158">
                  <c:v>2.9401861754802892</c:v>
                </c:pt>
                <c:pt idx="159">
                  <c:v>2.9401861754802892</c:v>
                </c:pt>
                <c:pt idx="160">
                  <c:v>2.9401861754802892</c:v>
                </c:pt>
                <c:pt idx="161">
                  <c:v>2.9401861754802892</c:v>
                </c:pt>
                <c:pt idx="162">
                  <c:v>2.9401861754802892</c:v>
                </c:pt>
                <c:pt idx="163">
                  <c:v>2.9401861754802892</c:v>
                </c:pt>
                <c:pt idx="164">
                  <c:v>2.9401861754802892</c:v>
                </c:pt>
                <c:pt idx="165">
                  <c:v>2.9401861754802892</c:v>
                </c:pt>
                <c:pt idx="166">
                  <c:v>2.9401861754802892</c:v>
                </c:pt>
                <c:pt idx="167">
                  <c:v>2.9401861754802892</c:v>
                </c:pt>
                <c:pt idx="168">
                  <c:v>2.9401861754802892</c:v>
                </c:pt>
                <c:pt idx="169">
                  <c:v>2.9401861754802892</c:v>
                </c:pt>
                <c:pt idx="170">
                  <c:v>2.9401861754802892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4735-4190-9E57-919C1BF79BEF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52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3-4735-4190-9E57-919C1BF79BEF}"/>
              </c:ext>
            </c:extLst>
          </c:dPt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Results!$Y$4:$Y$174</c:f>
              <c:numCache>
                <c:formatCode>0.00</c:formatCode>
                <c:ptCount val="171"/>
                <c:pt idx="0">
                  <c:v>-7.4633313310936042</c:v>
                </c:pt>
                <c:pt idx="1">
                  <c:v>-7.4633313310936042</c:v>
                </c:pt>
                <c:pt idx="2">
                  <c:v>-7.4633313310936042</c:v>
                </c:pt>
                <c:pt idx="3">
                  <c:v>-7.4633313310936042</c:v>
                </c:pt>
                <c:pt idx="4">
                  <c:v>-7.4633313310936042</c:v>
                </c:pt>
                <c:pt idx="5">
                  <c:v>-7.4633313310936042</c:v>
                </c:pt>
                <c:pt idx="6">
                  <c:v>-7.4633313310936042</c:v>
                </c:pt>
                <c:pt idx="7">
                  <c:v>-7.4633313310936042</c:v>
                </c:pt>
                <c:pt idx="8">
                  <c:v>-7.4633313310936042</c:v>
                </c:pt>
                <c:pt idx="9">
                  <c:v>-7.4633313310936042</c:v>
                </c:pt>
                <c:pt idx="10">
                  <c:v>-7.4633313310936042</c:v>
                </c:pt>
                <c:pt idx="11">
                  <c:v>-7.4633313310936042</c:v>
                </c:pt>
                <c:pt idx="12">
                  <c:v>-7.4633313310936042</c:v>
                </c:pt>
                <c:pt idx="13">
                  <c:v>-7.4633313310936042</c:v>
                </c:pt>
                <c:pt idx="14">
                  <c:v>-7.4633313310936042</c:v>
                </c:pt>
                <c:pt idx="15">
                  <c:v>-7.4633313310936042</c:v>
                </c:pt>
                <c:pt idx="16">
                  <c:v>-7.4633313310936042</c:v>
                </c:pt>
                <c:pt idx="17">
                  <c:v>-7.4633313310936042</c:v>
                </c:pt>
                <c:pt idx="18">
                  <c:v>-7.4633313310936042</c:v>
                </c:pt>
                <c:pt idx="19">
                  <c:v>-7.4633313310936042</c:v>
                </c:pt>
                <c:pt idx="20">
                  <c:v>-7.4633313310936042</c:v>
                </c:pt>
                <c:pt idx="21">
                  <c:v>-7.4633313310936042</c:v>
                </c:pt>
                <c:pt idx="22">
                  <c:v>-7.4633313310936042</c:v>
                </c:pt>
                <c:pt idx="23">
                  <c:v>-7.4633313310936042</c:v>
                </c:pt>
                <c:pt idx="24">
                  <c:v>-7.4633313310936042</c:v>
                </c:pt>
                <c:pt idx="25">
                  <c:v>-7.4633313310936042</c:v>
                </c:pt>
                <c:pt idx="26">
                  <c:v>-7.4633313310936042</c:v>
                </c:pt>
                <c:pt idx="27">
                  <c:v>-7.4633313310936042</c:v>
                </c:pt>
                <c:pt idx="28">
                  <c:v>-7.4633313310936042</c:v>
                </c:pt>
                <c:pt idx="29">
                  <c:v>-7.4633313310936042</c:v>
                </c:pt>
                <c:pt idx="30">
                  <c:v>-7.4633313310936042</c:v>
                </c:pt>
                <c:pt idx="31">
                  <c:v>-7.4633313310936042</c:v>
                </c:pt>
                <c:pt idx="32">
                  <c:v>-7.4633313310936042</c:v>
                </c:pt>
                <c:pt idx="33">
                  <c:v>-7.4633313310936042</c:v>
                </c:pt>
                <c:pt idx="34">
                  <c:v>-7.4633313310936042</c:v>
                </c:pt>
                <c:pt idx="35">
                  <c:v>-7.4633313310936042</c:v>
                </c:pt>
                <c:pt idx="36">
                  <c:v>-7.4633313310936042</c:v>
                </c:pt>
                <c:pt idx="37">
                  <c:v>-7.4633313310936042</c:v>
                </c:pt>
                <c:pt idx="38">
                  <c:v>-7.4633313310936042</c:v>
                </c:pt>
                <c:pt idx="39">
                  <c:v>-7.4633313310936042</c:v>
                </c:pt>
                <c:pt idx="40">
                  <c:v>-7.4633313310936042</c:v>
                </c:pt>
                <c:pt idx="41">
                  <c:v>-7.4633313310936042</c:v>
                </c:pt>
                <c:pt idx="42">
                  <c:v>-7.4633313310936042</c:v>
                </c:pt>
                <c:pt idx="43">
                  <c:v>-7.4633313310936042</c:v>
                </c:pt>
                <c:pt idx="44">
                  <c:v>-7.4633313310936042</c:v>
                </c:pt>
                <c:pt idx="45">
                  <c:v>-7.4633313310936042</c:v>
                </c:pt>
                <c:pt idx="46">
                  <c:v>-7.4633313310936042</c:v>
                </c:pt>
                <c:pt idx="47">
                  <c:v>-7.4633313310936042</c:v>
                </c:pt>
                <c:pt idx="48">
                  <c:v>-7.4633313310936042</c:v>
                </c:pt>
                <c:pt idx="49">
                  <c:v>-7.4633313310936042</c:v>
                </c:pt>
                <c:pt idx="50">
                  <c:v>-7.4633313310936042</c:v>
                </c:pt>
                <c:pt idx="51">
                  <c:v>-7.4633313310936042</c:v>
                </c:pt>
                <c:pt idx="52">
                  <c:v>-7.4633313310936042</c:v>
                </c:pt>
                <c:pt idx="53">
                  <c:v>-7.4633313310936042</c:v>
                </c:pt>
                <c:pt idx="54">
                  <c:v>-7.4633313310936042</c:v>
                </c:pt>
                <c:pt idx="55">
                  <c:v>-7.4633313310936042</c:v>
                </c:pt>
                <c:pt idx="56">
                  <c:v>-7.4633313310936042</c:v>
                </c:pt>
                <c:pt idx="57">
                  <c:v>-7.4633313310936042</c:v>
                </c:pt>
                <c:pt idx="58">
                  <c:v>-7.4633313310936042</c:v>
                </c:pt>
                <c:pt idx="59">
                  <c:v>-7.4633313310936042</c:v>
                </c:pt>
                <c:pt idx="60">
                  <c:v>-7.4633313310936042</c:v>
                </c:pt>
                <c:pt idx="61">
                  <c:v>-7.4633313310936042</c:v>
                </c:pt>
                <c:pt idx="62">
                  <c:v>-7.4633313310936042</c:v>
                </c:pt>
                <c:pt idx="63">
                  <c:v>-7.4633313310936042</c:v>
                </c:pt>
                <c:pt idx="64">
                  <c:v>-7.4633313310936042</c:v>
                </c:pt>
                <c:pt idx="65">
                  <c:v>-7.4633313310936042</c:v>
                </c:pt>
                <c:pt idx="66">
                  <c:v>-7.4633313310936042</c:v>
                </c:pt>
                <c:pt idx="67">
                  <c:v>-7.4633313310936042</c:v>
                </c:pt>
                <c:pt idx="68">
                  <c:v>-7.4633313310936042</c:v>
                </c:pt>
                <c:pt idx="69">
                  <c:v>-7.4633313310936042</c:v>
                </c:pt>
                <c:pt idx="70">
                  <c:v>-7.4633313310936042</c:v>
                </c:pt>
                <c:pt idx="71">
                  <c:v>-7.4633313310936042</c:v>
                </c:pt>
                <c:pt idx="72">
                  <c:v>-7.4633313310936042</c:v>
                </c:pt>
                <c:pt idx="73">
                  <c:v>-7.4633313310936042</c:v>
                </c:pt>
                <c:pt idx="74">
                  <c:v>-7.4633313310936042</c:v>
                </c:pt>
                <c:pt idx="75">
                  <c:v>-7.4633313310936042</c:v>
                </c:pt>
                <c:pt idx="76">
                  <c:v>-7.4633313310936042</c:v>
                </c:pt>
                <c:pt idx="77">
                  <c:v>-7.4633313310936042</c:v>
                </c:pt>
                <c:pt idx="78">
                  <c:v>-7.4633313310936042</c:v>
                </c:pt>
                <c:pt idx="79">
                  <c:v>-7.4633313310936042</c:v>
                </c:pt>
                <c:pt idx="80">
                  <c:v>-7.4633313310936042</c:v>
                </c:pt>
                <c:pt idx="81">
                  <c:v>-7.4633313310936042</c:v>
                </c:pt>
                <c:pt idx="82">
                  <c:v>-7.4633313310936042</c:v>
                </c:pt>
                <c:pt idx="83">
                  <c:v>-7.4633313310936042</c:v>
                </c:pt>
                <c:pt idx="84">
                  <c:v>-7.4633313310936042</c:v>
                </c:pt>
                <c:pt idx="85">
                  <c:v>-7.4633313310936042</c:v>
                </c:pt>
                <c:pt idx="86">
                  <c:v>-7.4633313310936042</c:v>
                </c:pt>
                <c:pt idx="87">
                  <c:v>-7.4633313310936042</c:v>
                </c:pt>
                <c:pt idx="88">
                  <c:v>-7.4633313310936042</c:v>
                </c:pt>
                <c:pt idx="89">
                  <c:v>-7.4633313310936042</c:v>
                </c:pt>
                <c:pt idx="90">
                  <c:v>-7.4633313310936042</c:v>
                </c:pt>
                <c:pt idx="91">
                  <c:v>-7.4633313310936042</c:v>
                </c:pt>
                <c:pt idx="92">
                  <c:v>-7.4633313310936042</c:v>
                </c:pt>
                <c:pt idx="93">
                  <c:v>-7.4633313310936042</c:v>
                </c:pt>
                <c:pt idx="94">
                  <c:v>-7.4633313310936042</c:v>
                </c:pt>
                <c:pt idx="95">
                  <c:v>-7.4633313310936042</c:v>
                </c:pt>
                <c:pt idx="96">
                  <c:v>-7.4633313310936042</c:v>
                </c:pt>
                <c:pt idx="97">
                  <c:v>-7.4633313310936042</c:v>
                </c:pt>
                <c:pt idx="98">
                  <c:v>-7.4633313310936042</c:v>
                </c:pt>
                <c:pt idx="99">
                  <c:v>-7.4633313310936042</c:v>
                </c:pt>
                <c:pt idx="100">
                  <c:v>-7.4633313310936042</c:v>
                </c:pt>
                <c:pt idx="101">
                  <c:v>-7.4633313310936042</c:v>
                </c:pt>
                <c:pt idx="102">
                  <c:v>-7.4633313310936042</c:v>
                </c:pt>
                <c:pt idx="103">
                  <c:v>-7.4633313310936042</c:v>
                </c:pt>
                <c:pt idx="104">
                  <c:v>-7.4633313310936042</c:v>
                </c:pt>
                <c:pt idx="105">
                  <c:v>-7.4633313310936042</c:v>
                </c:pt>
                <c:pt idx="106">
                  <c:v>-7.4633313310936042</c:v>
                </c:pt>
                <c:pt idx="107">
                  <c:v>-7.4633313310936042</c:v>
                </c:pt>
                <c:pt idx="108">
                  <c:v>-7.4633313310936042</c:v>
                </c:pt>
                <c:pt idx="109">
                  <c:v>-7.4633313310936042</c:v>
                </c:pt>
                <c:pt idx="110">
                  <c:v>-7.4633313310936042</c:v>
                </c:pt>
                <c:pt idx="111">
                  <c:v>-7.4633313310936042</c:v>
                </c:pt>
                <c:pt idx="112">
                  <c:v>-7.4633313310936042</c:v>
                </c:pt>
                <c:pt idx="113">
                  <c:v>-7.4633313310936042</c:v>
                </c:pt>
                <c:pt idx="114">
                  <c:v>-7.4633313310936042</c:v>
                </c:pt>
                <c:pt idx="115">
                  <c:v>-7.4633313310936042</c:v>
                </c:pt>
                <c:pt idx="116">
                  <c:v>-7.4633313310936042</c:v>
                </c:pt>
                <c:pt idx="117">
                  <c:v>-7.4633313310936042</c:v>
                </c:pt>
                <c:pt idx="118">
                  <c:v>-7.4633313310936042</c:v>
                </c:pt>
                <c:pt idx="119">
                  <c:v>-7.4633313310936042</c:v>
                </c:pt>
                <c:pt idx="120">
                  <c:v>-7.4633313310936042</c:v>
                </c:pt>
                <c:pt idx="121">
                  <c:v>-7.4633313310936042</c:v>
                </c:pt>
                <c:pt idx="122">
                  <c:v>-7.4633313310936042</c:v>
                </c:pt>
                <c:pt idx="123">
                  <c:v>-7.4633313310936042</c:v>
                </c:pt>
                <c:pt idx="124">
                  <c:v>-7.4633313310936042</c:v>
                </c:pt>
                <c:pt idx="125">
                  <c:v>-7.4633313310936042</c:v>
                </c:pt>
                <c:pt idx="126">
                  <c:v>-7.4633313310936042</c:v>
                </c:pt>
                <c:pt idx="127">
                  <c:v>-7.4633313310936042</c:v>
                </c:pt>
                <c:pt idx="128">
                  <c:v>-7.4633313310936042</c:v>
                </c:pt>
                <c:pt idx="129">
                  <c:v>-7.4633313310936042</c:v>
                </c:pt>
                <c:pt idx="130">
                  <c:v>-7.4633313310936042</c:v>
                </c:pt>
                <c:pt idx="131">
                  <c:v>-7.4633313310936042</c:v>
                </c:pt>
                <c:pt idx="132">
                  <c:v>-7.4633313310936042</c:v>
                </c:pt>
                <c:pt idx="133">
                  <c:v>-7.4633313310936042</c:v>
                </c:pt>
                <c:pt idx="134">
                  <c:v>-7.4633313310936042</c:v>
                </c:pt>
                <c:pt idx="135">
                  <c:v>-7.4633313310936042</c:v>
                </c:pt>
                <c:pt idx="136">
                  <c:v>-7.4633313310936042</c:v>
                </c:pt>
                <c:pt idx="137">
                  <c:v>-7.4633313310936042</c:v>
                </c:pt>
                <c:pt idx="138">
                  <c:v>-7.4633313310936042</c:v>
                </c:pt>
                <c:pt idx="139">
                  <c:v>-7.4633313310936042</c:v>
                </c:pt>
                <c:pt idx="140">
                  <c:v>-7.4633313310936042</c:v>
                </c:pt>
                <c:pt idx="141">
                  <c:v>-7.4633313310936042</c:v>
                </c:pt>
                <c:pt idx="142">
                  <c:v>-7.4633313310936042</c:v>
                </c:pt>
                <c:pt idx="143">
                  <c:v>-7.4633313310936042</c:v>
                </c:pt>
                <c:pt idx="144">
                  <c:v>-7.4633313310936042</c:v>
                </c:pt>
                <c:pt idx="145">
                  <c:v>-7.4633313310936042</c:v>
                </c:pt>
                <c:pt idx="146">
                  <c:v>-7.4633313310936042</c:v>
                </c:pt>
                <c:pt idx="147">
                  <c:v>-7.4633313310936042</c:v>
                </c:pt>
                <c:pt idx="148">
                  <c:v>-7.4633313310936042</c:v>
                </c:pt>
                <c:pt idx="149">
                  <c:v>-7.4633313310936042</c:v>
                </c:pt>
                <c:pt idx="150">
                  <c:v>-7.4633313310936042</c:v>
                </c:pt>
                <c:pt idx="151">
                  <c:v>-7.4633313310936042</c:v>
                </c:pt>
                <c:pt idx="152">
                  <c:v>-7.4633313310936042</c:v>
                </c:pt>
                <c:pt idx="153">
                  <c:v>-7.4633313310936042</c:v>
                </c:pt>
                <c:pt idx="154">
                  <c:v>-7.4633313310936042</c:v>
                </c:pt>
                <c:pt idx="155">
                  <c:v>-7.4633313310936042</c:v>
                </c:pt>
                <c:pt idx="156">
                  <c:v>-7.4633313310936042</c:v>
                </c:pt>
                <c:pt idx="157">
                  <c:v>-7.4633313310936042</c:v>
                </c:pt>
                <c:pt idx="158">
                  <c:v>-7.4633313310936042</c:v>
                </c:pt>
                <c:pt idx="159">
                  <c:v>-7.4633313310936042</c:v>
                </c:pt>
                <c:pt idx="160">
                  <c:v>-7.4633313310936042</c:v>
                </c:pt>
                <c:pt idx="161">
                  <c:v>-7.4633313310936042</c:v>
                </c:pt>
                <c:pt idx="162">
                  <c:v>-7.4633313310936042</c:v>
                </c:pt>
                <c:pt idx="163">
                  <c:v>-7.4633313310936042</c:v>
                </c:pt>
                <c:pt idx="164">
                  <c:v>-7.4633313310936042</c:v>
                </c:pt>
                <c:pt idx="165">
                  <c:v>-7.4633313310936042</c:v>
                </c:pt>
                <c:pt idx="166">
                  <c:v>-7.4633313310936042</c:v>
                </c:pt>
                <c:pt idx="167">
                  <c:v>-7.4633313310936042</c:v>
                </c:pt>
                <c:pt idx="168">
                  <c:v>-7.4633313310936042</c:v>
                </c:pt>
                <c:pt idx="169">
                  <c:v>-7.4633313310936042</c:v>
                </c:pt>
                <c:pt idx="170">
                  <c:v>-7.4633313310936042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4-4735-4190-9E57-919C1BF79BEF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55-4735-4190-9E57-919C1BF79BE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56-4735-4190-9E57-919C1BF79BE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57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8-4735-4190-9E57-919C1BF79BEF}"/>
              </c:ext>
            </c:extLst>
          </c:dPt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Results!$Z$4:$Z$174</c:f>
              <c:numCache>
                <c:formatCode>0.00</c:formatCode>
                <c:ptCount val="171"/>
                <c:pt idx="0">
                  <c:v>3.343703682054183</c:v>
                </c:pt>
                <c:pt idx="1">
                  <c:v>3.343703682054183</c:v>
                </c:pt>
                <c:pt idx="2">
                  <c:v>3.343703682054183</c:v>
                </c:pt>
                <c:pt idx="3">
                  <c:v>3.343703682054183</c:v>
                </c:pt>
                <c:pt idx="4">
                  <c:v>3.343703682054183</c:v>
                </c:pt>
                <c:pt idx="5">
                  <c:v>3.343703682054183</c:v>
                </c:pt>
                <c:pt idx="6">
                  <c:v>3.343703682054183</c:v>
                </c:pt>
                <c:pt idx="7">
                  <c:v>3.343703682054183</c:v>
                </c:pt>
                <c:pt idx="8">
                  <c:v>3.343703682054183</c:v>
                </c:pt>
                <c:pt idx="9">
                  <c:v>3.343703682054183</c:v>
                </c:pt>
                <c:pt idx="10">
                  <c:v>3.343703682054183</c:v>
                </c:pt>
                <c:pt idx="11">
                  <c:v>3.343703682054183</c:v>
                </c:pt>
                <c:pt idx="12">
                  <c:v>3.343703682054183</c:v>
                </c:pt>
                <c:pt idx="13">
                  <c:v>3.343703682054183</c:v>
                </c:pt>
                <c:pt idx="14">
                  <c:v>3.343703682054183</c:v>
                </c:pt>
                <c:pt idx="15">
                  <c:v>3.343703682054183</c:v>
                </c:pt>
                <c:pt idx="16">
                  <c:v>3.343703682054183</c:v>
                </c:pt>
                <c:pt idx="17">
                  <c:v>3.343703682054183</c:v>
                </c:pt>
                <c:pt idx="18">
                  <c:v>3.343703682054183</c:v>
                </c:pt>
                <c:pt idx="19">
                  <c:v>3.343703682054183</c:v>
                </c:pt>
                <c:pt idx="20">
                  <c:v>3.343703682054183</c:v>
                </c:pt>
                <c:pt idx="21">
                  <c:v>3.343703682054183</c:v>
                </c:pt>
                <c:pt idx="22">
                  <c:v>3.343703682054183</c:v>
                </c:pt>
                <c:pt idx="23">
                  <c:v>3.343703682054183</c:v>
                </c:pt>
                <c:pt idx="24">
                  <c:v>3.343703682054183</c:v>
                </c:pt>
                <c:pt idx="25">
                  <c:v>3.343703682054183</c:v>
                </c:pt>
                <c:pt idx="26">
                  <c:v>3.343703682054183</c:v>
                </c:pt>
                <c:pt idx="27">
                  <c:v>3.343703682054183</c:v>
                </c:pt>
                <c:pt idx="28">
                  <c:v>3.343703682054183</c:v>
                </c:pt>
                <c:pt idx="29">
                  <c:v>3.343703682054183</c:v>
                </c:pt>
                <c:pt idx="30">
                  <c:v>3.343703682054183</c:v>
                </c:pt>
                <c:pt idx="31">
                  <c:v>3.343703682054183</c:v>
                </c:pt>
                <c:pt idx="32">
                  <c:v>3.343703682054183</c:v>
                </c:pt>
                <c:pt idx="33">
                  <c:v>3.343703682054183</c:v>
                </c:pt>
                <c:pt idx="34">
                  <c:v>3.343703682054183</c:v>
                </c:pt>
                <c:pt idx="35">
                  <c:v>3.343703682054183</c:v>
                </c:pt>
                <c:pt idx="36">
                  <c:v>3.343703682054183</c:v>
                </c:pt>
                <c:pt idx="37">
                  <c:v>3.343703682054183</c:v>
                </c:pt>
                <c:pt idx="38">
                  <c:v>3.343703682054183</c:v>
                </c:pt>
                <c:pt idx="39">
                  <c:v>3.343703682054183</c:v>
                </c:pt>
                <c:pt idx="40">
                  <c:v>3.343703682054183</c:v>
                </c:pt>
                <c:pt idx="41">
                  <c:v>3.343703682054183</c:v>
                </c:pt>
                <c:pt idx="42">
                  <c:v>3.343703682054183</c:v>
                </c:pt>
                <c:pt idx="43">
                  <c:v>3.343703682054183</c:v>
                </c:pt>
                <c:pt idx="44">
                  <c:v>3.343703682054183</c:v>
                </c:pt>
                <c:pt idx="45">
                  <c:v>3.343703682054183</c:v>
                </c:pt>
                <c:pt idx="46">
                  <c:v>3.343703682054183</c:v>
                </c:pt>
                <c:pt idx="47">
                  <c:v>3.343703682054183</c:v>
                </c:pt>
                <c:pt idx="48">
                  <c:v>3.343703682054183</c:v>
                </c:pt>
                <c:pt idx="49">
                  <c:v>3.343703682054183</c:v>
                </c:pt>
                <c:pt idx="50">
                  <c:v>3.343703682054183</c:v>
                </c:pt>
                <c:pt idx="51">
                  <c:v>3.343703682054183</c:v>
                </c:pt>
                <c:pt idx="52">
                  <c:v>3.343703682054183</c:v>
                </c:pt>
                <c:pt idx="53">
                  <c:v>3.343703682054183</c:v>
                </c:pt>
                <c:pt idx="54">
                  <c:v>3.343703682054183</c:v>
                </c:pt>
                <c:pt idx="55">
                  <c:v>3.343703682054183</c:v>
                </c:pt>
                <c:pt idx="56">
                  <c:v>3.343703682054183</c:v>
                </c:pt>
                <c:pt idx="57">
                  <c:v>3.343703682054183</c:v>
                </c:pt>
                <c:pt idx="58">
                  <c:v>3.343703682054183</c:v>
                </c:pt>
                <c:pt idx="59">
                  <c:v>3.343703682054183</c:v>
                </c:pt>
                <c:pt idx="60">
                  <c:v>3.343703682054183</c:v>
                </c:pt>
                <c:pt idx="61">
                  <c:v>3.343703682054183</c:v>
                </c:pt>
                <c:pt idx="62">
                  <c:v>3.343703682054183</c:v>
                </c:pt>
                <c:pt idx="63">
                  <c:v>3.343703682054183</c:v>
                </c:pt>
                <c:pt idx="64">
                  <c:v>3.343703682054183</c:v>
                </c:pt>
                <c:pt idx="65">
                  <c:v>3.343703682054183</c:v>
                </c:pt>
                <c:pt idx="66">
                  <c:v>3.343703682054183</c:v>
                </c:pt>
                <c:pt idx="67">
                  <c:v>3.343703682054183</c:v>
                </c:pt>
                <c:pt idx="68">
                  <c:v>3.343703682054183</c:v>
                </c:pt>
                <c:pt idx="69">
                  <c:v>3.343703682054183</c:v>
                </c:pt>
                <c:pt idx="70">
                  <c:v>3.343703682054183</c:v>
                </c:pt>
                <c:pt idx="71">
                  <c:v>3.343703682054183</c:v>
                </c:pt>
                <c:pt idx="72">
                  <c:v>3.343703682054183</c:v>
                </c:pt>
                <c:pt idx="73">
                  <c:v>3.343703682054183</c:v>
                </c:pt>
                <c:pt idx="74">
                  <c:v>3.343703682054183</c:v>
                </c:pt>
                <c:pt idx="75">
                  <c:v>3.343703682054183</c:v>
                </c:pt>
                <c:pt idx="76">
                  <c:v>3.343703682054183</c:v>
                </c:pt>
                <c:pt idx="77">
                  <c:v>3.343703682054183</c:v>
                </c:pt>
                <c:pt idx="78">
                  <c:v>3.343703682054183</c:v>
                </c:pt>
                <c:pt idx="79">
                  <c:v>3.343703682054183</c:v>
                </c:pt>
                <c:pt idx="80">
                  <c:v>3.343703682054183</c:v>
                </c:pt>
                <c:pt idx="81">
                  <c:v>3.343703682054183</c:v>
                </c:pt>
                <c:pt idx="82">
                  <c:v>3.343703682054183</c:v>
                </c:pt>
                <c:pt idx="83">
                  <c:v>3.343703682054183</c:v>
                </c:pt>
                <c:pt idx="84">
                  <c:v>3.343703682054183</c:v>
                </c:pt>
                <c:pt idx="85">
                  <c:v>3.343703682054183</c:v>
                </c:pt>
                <c:pt idx="86">
                  <c:v>3.343703682054183</c:v>
                </c:pt>
                <c:pt idx="87">
                  <c:v>3.343703682054183</c:v>
                </c:pt>
                <c:pt idx="88">
                  <c:v>3.343703682054183</c:v>
                </c:pt>
                <c:pt idx="89">
                  <c:v>3.343703682054183</c:v>
                </c:pt>
                <c:pt idx="90">
                  <c:v>3.343703682054183</c:v>
                </c:pt>
                <c:pt idx="91">
                  <c:v>3.343703682054183</c:v>
                </c:pt>
                <c:pt idx="92">
                  <c:v>3.343703682054183</c:v>
                </c:pt>
                <c:pt idx="93">
                  <c:v>3.343703682054183</c:v>
                </c:pt>
                <c:pt idx="94">
                  <c:v>3.343703682054183</c:v>
                </c:pt>
                <c:pt idx="95">
                  <c:v>3.343703682054183</c:v>
                </c:pt>
                <c:pt idx="96">
                  <c:v>3.343703682054183</c:v>
                </c:pt>
                <c:pt idx="97">
                  <c:v>3.343703682054183</c:v>
                </c:pt>
                <c:pt idx="98">
                  <c:v>3.343703682054183</c:v>
                </c:pt>
                <c:pt idx="99">
                  <c:v>3.343703682054183</c:v>
                </c:pt>
                <c:pt idx="100">
                  <c:v>3.343703682054183</c:v>
                </c:pt>
                <c:pt idx="101">
                  <c:v>3.343703682054183</c:v>
                </c:pt>
                <c:pt idx="102">
                  <c:v>3.343703682054183</c:v>
                </c:pt>
                <c:pt idx="103">
                  <c:v>3.343703682054183</c:v>
                </c:pt>
                <c:pt idx="104">
                  <c:v>3.343703682054183</c:v>
                </c:pt>
                <c:pt idx="105">
                  <c:v>3.343703682054183</c:v>
                </c:pt>
                <c:pt idx="106">
                  <c:v>3.343703682054183</c:v>
                </c:pt>
                <c:pt idx="107">
                  <c:v>3.343703682054183</c:v>
                </c:pt>
                <c:pt idx="108">
                  <c:v>3.343703682054183</c:v>
                </c:pt>
                <c:pt idx="109">
                  <c:v>3.343703682054183</c:v>
                </c:pt>
                <c:pt idx="110">
                  <c:v>3.343703682054183</c:v>
                </c:pt>
                <c:pt idx="111">
                  <c:v>3.343703682054183</c:v>
                </c:pt>
                <c:pt idx="112">
                  <c:v>3.343703682054183</c:v>
                </c:pt>
                <c:pt idx="113">
                  <c:v>3.343703682054183</c:v>
                </c:pt>
                <c:pt idx="114">
                  <c:v>3.343703682054183</c:v>
                </c:pt>
                <c:pt idx="115">
                  <c:v>3.343703682054183</c:v>
                </c:pt>
                <c:pt idx="116">
                  <c:v>3.343703682054183</c:v>
                </c:pt>
                <c:pt idx="117">
                  <c:v>3.343703682054183</c:v>
                </c:pt>
                <c:pt idx="118">
                  <c:v>3.343703682054183</c:v>
                </c:pt>
                <c:pt idx="119">
                  <c:v>3.343703682054183</c:v>
                </c:pt>
                <c:pt idx="120">
                  <c:v>3.343703682054183</c:v>
                </c:pt>
                <c:pt idx="121">
                  <c:v>3.343703682054183</c:v>
                </c:pt>
                <c:pt idx="122">
                  <c:v>3.343703682054183</c:v>
                </c:pt>
                <c:pt idx="123">
                  <c:v>3.343703682054183</c:v>
                </c:pt>
                <c:pt idx="124">
                  <c:v>3.343703682054183</c:v>
                </c:pt>
                <c:pt idx="125">
                  <c:v>3.343703682054183</c:v>
                </c:pt>
                <c:pt idx="126">
                  <c:v>3.343703682054183</c:v>
                </c:pt>
                <c:pt idx="127">
                  <c:v>3.343703682054183</c:v>
                </c:pt>
                <c:pt idx="128">
                  <c:v>3.343703682054183</c:v>
                </c:pt>
                <c:pt idx="129">
                  <c:v>3.343703682054183</c:v>
                </c:pt>
                <c:pt idx="130">
                  <c:v>3.343703682054183</c:v>
                </c:pt>
                <c:pt idx="131">
                  <c:v>3.343703682054183</c:v>
                </c:pt>
                <c:pt idx="132">
                  <c:v>3.343703682054183</c:v>
                </c:pt>
                <c:pt idx="133">
                  <c:v>3.343703682054183</c:v>
                </c:pt>
                <c:pt idx="134">
                  <c:v>3.343703682054183</c:v>
                </c:pt>
                <c:pt idx="135">
                  <c:v>3.343703682054183</c:v>
                </c:pt>
                <c:pt idx="136">
                  <c:v>3.343703682054183</c:v>
                </c:pt>
                <c:pt idx="137">
                  <c:v>3.343703682054183</c:v>
                </c:pt>
                <c:pt idx="138">
                  <c:v>3.343703682054183</c:v>
                </c:pt>
                <c:pt idx="139">
                  <c:v>3.343703682054183</c:v>
                </c:pt>
                <c:pt idx="140">
                  <c:v>3.343703682054183</c:v>
                </c:pt>
                <c:pt idx="141">
                  <c:v>3.343703682054183</c:v>
                </c:pt>
                <c:pt idx="142">
                  <c:v>3.343703682054183</c:v>
                </c:pt>
                <c:pt idx="143">
                  <c:v>3.343703682054183</c:v>
                </c:pt>
                <c:pt idx="144">
                  <c:v>3.343703682054183</c:v>
                </c:pt>
                <c:pt idx="145">
                  <c:v>3.343703682054183</c:v>
                </c:pt>
                <c:pt idx="146">
                  <c:v>3.343703682054183</c:v>
                </c:pt>
                <c:pt idx="147">
                  <c:v>3.343703682054183</c:v>
                </c:pt>
                <c:pt idx="148">
                  <c:v>3.343703682054183</c:v>
                </c:pt>
                <c:pt idx="149">
                  <c:v>3.343703682054183</c:v>
                </c:pt>
                <c:pt idx="150">
                  <c:v>3.343703682054183</c:v>
                </c:pt>
                <c:pt idx="151">
                  <c:v>3.343703682054183</c:v>
                </c:pt>
                <c:pt idx="152">
                  <c:v>3.343703682054183</c:v>
                </c:pt>
                <c:pt idx="153">
                  <c:v>3.343703682054183</c:v>
                </c:pt>
                <c:pt idx="154">
                  <c:v>3.343703682054183</c:v>
                </c:pt>
                <c:pt idx="155">
                  <c:v>3.343703682054183</c:v>
                </c:pt>
                <c:pt idx="156">
                  <c:v>3.343703682054183</c:v>
                </c:pt>
                <c:pt idx="157">
                  <c:v>3.343703682054183</c:v>
                </c:pt>
                <c:pt idx="158">
                  <c:v>3.343703682054183</c:v>
                </c:pt>
                <c:pt idx="159">
                  <c:v>3.343703682054183</c:v>
                </c:pt>
                <c:pt idx="160">
                  <c:v>3.343703682054183</c:v>
                </c:pt>
                <c:pt idx="161">
                  <c:v>3.343703682054183</c:v>
                </c:pt>
                <c:pt idx="162">
                  <c:v>3.343703682054183</c:v>
                </c:pt>
                <c:pt idx="163">
                  <c:v>3.343703682054183</c:v>
                </c:pt>
                <c:pt idx="164">
                  <c:v>3.343703682054183</c:v>
                </c:pt>
                <c:pt idx="165">
                  <c:v>3.343703682054183</c:v>
                </c:pt>
                <c:pt idx="166">
                  <c:v>3.343703682054183</c:v>
                </c:pt>
                <c:pt idx="167">
                  <c:v>3.343703682054183</c:v>
                </c:pt>
                <c:pt idx="168">
                  <c:v>3.343703682054183</c:v>
                </c:pt>
                <c:pt idx="169">
                  <c:v>3.343703682054183</c:v>
                </c:pt>
                <c:pt idx="170">
                  <c:v>3.343703682054183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9-4735-4190-9E57-919C1BF79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4080"/>
        <c:axId val="231544472"/>
      </c:lineChart>
      <c:catAx>
        <c:axId val="2315440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4472"/>
        <c:crossesAt val="-20"/>
        <c:auto val="1"/>
        <c:lblAlgn val="ctr"/>
        <c:lblOffset val="100"/>
        <c:tickLblSkip val="9"/>
        <c:tickMarkSkip val="9"/>
        <c:noMultiLvlLbl val="0"/>
      </c:catAx>
      <c:valAx>
        <c:axId val="231544472"/>
        <c:scaling>
          <c:orientation val="minMax"/>
          <c:max val="15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Difference</a:t>
                </a:r>
              </a:p>
            </c:rich>
          </c:tx>
          <c:layout>
            <c:manualLayout>
              <c:xMode val="edge"/>
              <c:yMode val="edge"/>
              <c:x val="1.4428456674232447E-2"/>
              <c:y val="0.306688447321048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4080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676156583629894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USGS Sediment Laboratory Quality Assurance Project - Study 1,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Sand Material Mass Percent Difference Results</a:t>
            </a:r>
          </a:p>
        </c:rich>
      </c:tx>
      <c:layout>
        <c:manualLayout>
          <c:xMode val="edge"/>
          <c:yMode val="edge"/>
          <c:x val="0.1964484032467472"/>
          <c:y val="1.63131604622720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73690716282394E-2"/>
          <c:y val="0.18052883608977557"/>
          <c:w val="0.86718203417934825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03-4A01-B224-AFA20763FD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03-4A01-B224-AFA20763FD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03-4A01-B224-AFA20763FD5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403-4A01-B224-AFA20763FD5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403-4A01-B224-AFA20763FD5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403-4A01-B224-AFA20763FD5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403-4A01-B224-AFA20763FD5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403-4A01-B224-AFA20763FD5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403-4A01-B224-AFA20763FD5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403-4A01-B224-AFA20763FD5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403-4A01-B224-AFA20763FD5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403-4A01-B224-AFA20763FD5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403-4A01-B224-AFA20763FD5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403-4A01-B224-AFA20763FD5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403-4A01-B224-AFA20763FD5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403-4A01-B224-AFA20763FD5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403-4A01-B224-AFA20763FD5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6403-4A01-B224-AFA20763FD5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6403-4A01-B224-AFA20763FD5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6403-4A01-B224-AFA20763FD5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6403-4A01-B224-AFA20763FD5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6403-4A01-B224-AFA20763FD5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403-4A01-B224-AFA20763FD5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6403-4A01-B224-AFA20763FD5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6403-4A01-B224-AFA20763FD5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6403-4A01-B224-AFA20763FD5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6403-4A01-B224-AFA20763FD5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6403-4A01-B224-AFA20763FD5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6403-4A01-B224-AFA20763FD5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6403-4A01-B224-AFA20763FD5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6403-4A01-B224-AFA20763FD5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6403-4A01-B224-AFA20763FD5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6403-4A01-B224-AFA20763FD5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6403-4A01-B224-AFA20763FD53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6403-4A01-B224-AFA20763FD5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6403-4A01-B224-AFA20763FD5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6403-4A01-B224-AFA20763FD5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6403-4A01-B224-AFA20763FD5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6403-4A01-B224-AFA20763FD53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6403-4A01-B224-AFA20763FD5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6403-4A01-B224-AFA20763FD53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6403-4A01-B224-AFA20763FD5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6403-4A01-B224-AFA20763FD53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6403-4A01-B224-AFA20763FD53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6403-4A01-B224-AFA20763FD53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6403-4A01-B224-AFA20763FD53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6403-4A01-B224-AFA20763FD53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6403-4A01-B224-AFA20763FD5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6403-4A01-B224-AFA20763FD53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6403-4A01-B224-AFA20763FD53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6403-4A01-B224-AFA20763FD53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6403-4A01-B224-AFA20763FD53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6403-4A01-B224-AFA20763FD53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6403-4A01-B224-AFA20763FD53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6403-4A01-B224-AFA20763FD53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6403-4A01-B224-AFA20763FD53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6403-4A01-B224-AFA20763FD53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6403-4A01-B224-AFA20763FD53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6403-4A01-B224-AFA20763FD53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6403-4A01-B224-AFA20763FD5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6403-4A01-B224-AFA20763FD53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6403-4A01-B224-AFA20763FD53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6403-4A01-B224-AFA20763FD53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6403-4A01-B224-AFA20763FD53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6403-4A01-B224-AFA20763FD53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6403-4A01-B224-AFA20763FD53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6403-4A01-B224-AFA20763FD53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6403-4A01-B224-AFA20763FD53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6403-4A01-B224-AFA20763FD53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6403-4A01-B224-AFA20763FD53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6403-4A01-B224-AFA20763FD53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6403-4A01-B224-AFA20763FD53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6403-4A01-B224-AFA20763FD53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6403-4A01-B224-AFA20763FD53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6403-4A01-B224-AFA20763FD53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6403-4A01-B224-AFA20763FD53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6403-4A01-B224-AFA20763FD53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6403-4A01-B224-AFA20763FD53}"/>
              </c:ext>
            </c:extLst>
          </c:dPt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Results!$R$4:$R$174</c:f>
              <c:numCache>
                <c:formatCode>0.00</c:formatCode>
                <c:ptCount val="171"/>
                <c:pt idx="0">
                  <c:v>-3.7383177570093391</c:v>
                </c:pt>
                <c:pt idx="1">
                  <c:v>-4.7945205479452122</c:v>
                </c:pt>
                <c:pt idx="2">
                  <c:v>5.4662379421221985</c:v>
                </c:pt>
                <c:pt idx="3">
                  <c:v>-4.7808764940239028</c:v>
                </c:pt>
                <c:pt idx="4">
                  <c:v>-1.6220600162206014</c:v>
                </c:pt>
                <c:pt idx="5">
                  <c:v>-3.4620505992010719</c:v>
                </c:pt>
                <c:pt idx="6">
                  <c:v>-0.19753086419753652</c:v>
                </c:pt>
                <c:pt idx="7">
                  <c:v>0.52125100240576094</c:v>
                </c:pt>
                <c:pt idx="8">
                  <c:v>0.23898035050451727</c:v>
                </c:pt>
                <c:pt idx="12">
                  <c:v>9.1976516634050931</c:v>
                </c:pt>
                <c:pt idx="13">
                  <c:v>2.1496815286624269</c:v>
                </c:pt>
                <c:pt idx="14">
                  <c:v>1.3351134846461963</c:v>
                </c:pt>
                <c:pt idx="15">
                  <c:v>3.3233383308345772</c:v>
                </c:pt>
                <c:pt idx="16">
                  <c:v>3.3333333333333384</c:v>
                </c:pt>
                <c:pt idx="17">
                  <c:v>2.5999999999999952</c:v>
                </c:pt>
                <c:pt idx="18">
                  <c:v>-15.30612244897959</c:v>
                </c:pt>
                <c:pt idx="19">
                  <c:v>-12.5</c:v>
                </c:pt>
                <c:pt idx="20">
                  <c:v>-24.788732394366185</c:v>
                </c:pt>
                <c:pt idx="21">
                  <c:v>4.7706422018348595</c:v>
                </c:pt>
                <c:pt idx="22">
                  <c:v>-1.4376996805111901</c:v>
                </c:pt>
                <c:pt idx="23">
                  <c:v>8.1550802139037355</c:v>
                </c:pt>
                <c:pt idx="24">
                  <c:v>1.5999999999999903</c:v>
                </c:pt>
                <c:pt idx="25">
                  <c:v>0.45954045954047551</c:v>
                </c:pt>
                <c:pt idx="26">
                  <c:v>3.7824111200213837</c:v>
                </c:pt>
                <c:pt idx="27">
                  <c:v>-16.666666666666671</c:v>
                </c:pt>
                <c:pt idx="28">
                  <c:v>-4.3750000000000062</c:v>
                </c:pt>
                <c:pt idx="29">
                  <c:v>-23.397435897435891</c:v>
                </c:pt>
                <c:pt idx="30">
                  <c:v>2.307692307692307</c:v>
                </c:pt>
                <c:pt idx="31">
                  <c:v>-6.7930489731437573</c:v>
                </c:pt>
                <c:pt idx="32">
                  <c:v>1.3297872340425543</c:v>
                </c:pt>
                <c:pt idx="33">
                  <c:v>-2.073963018490748</c:v>
                </c:pt>
                <c:pt idx="34">
                  <c:v>0.40120361083248673</c:v>
                </c:pt>
                <c:pt idx="35">
                  <c:v>1.0477453580901881</c:v>
                </c:pt>
                <c:pt idx="36">
                  <c:v>6.0344827586206984</c:v>
                </c:pt>
                <c:pt idx="37">
                  <c:v>-7.2847682119205306</c:v>
                </c:pt>
                <c:pt idx="38">
                  <c:v>3.7414965986394573</c:v>
                </c:pt>
                <c:pt idx="39">
                  <c:v>4.0322580645161334</c:v>
                </c:pt>
                <c:pt idx="40">
                  <c:v>0.55205047318612477</c:v>
                </c:pt>
                <c:pt idx="41">
                  <c:v>4.2</c:v>
                </c:pt>
                <c:pt idx="42">
                  <c:v>2.5319628979694158</c:v>
                </c:pt>
                <c:pt idx="43">
                  <c:v>0.97512437810945585</c:v>
                </c:pt>
                <c:pt idx="44">
                  <c:v>1.5856095936042667</c:v>
                </c:pt>
                <c:pt idx="48">
                  <c:v>-10.727272727272732</c:v>
                </c:pt>
                <c:pt idx="49">
                  <c:v>1.0425020048115443</c:v>
                </c:pt>
                <c:pt idx="50">
                  <c:v>-4.1471571906354407</c:v>
                </c:pt>
                <c:pt idx="51">
                  <c:v>-7.4563591022443978</c:v>
                </c:pt>
                <c:pt idx="52">
                  <c:v>-3.320664132826566</c:v>
                </c:pt>
                <c:pt idx="53">
                  <c:v>-0.68054443554843791</c:v>
                </c:pt>
                <c:pt idx="54">
                  <c:v>7.4074074074073941</c:v>
                </c:pt>
                <c:pt idx="55">
                  <c:v>12.500000000000005</c:v>
                </c:pt>
                <c:pt idx="56">
                  <c:v>-35.263157894736842</c:v>
                </c:pt>
                <c:pt idx="57">
                  <c:v>-8.7954110898661568</c:v>
                </c:pt>
                <c:pt idx="58">
                  <c:v>0.15527950310559452</c:v>
                </c:pt>
                <c:pt idx="59">
                  <c:v>-2.3984010659560422</c:v>
                </c:pt>
                <c:pt idx="60">
                  <c:v>1.1502875718929855</c:v>
                </c:pt>
                <c:pt idx="61">
                  <c:v>-0.43642134497123181</c:v>
                </c:pt>
                <c:pt idx="62">
                  <c:v>1.6391257995735726</c:v>
                </c:pt>
                <c:pt idx="63">
                  <c:v>8.0000000000000036</c:v>
                </c:pt>
                <c:pt idx="64">
                  <c:v>39.215686274509807</c:v>
                </c:pt>
                <c:pt idx="65">
                  <c:v>12.666666666666659</c:v>
                </c:pt>
                <c:pt idx="66">
                  <c:v>4.1218637992831475</c:v>
                </c:pt>
                <c:pt idx="67">
                  <c:v>0.70921985815601574</c:v>
                </c:pt>
                <c:pt idx="68">
                  <c:v>1.5717092337917391</c:v>
                </c:pt>
                <c:pt idx="69">
                  <c:v>2.1489255372313836</c:v>
                </c:pt>
                <c:pt idx="70">
                  <c:v>0.17982017982018222</c:v>
                </c:pt>
                <c:pt idx="71">
                  <c:v>5.263850506645032E-2</c:v>
                </c:pt>
                <c:pt idx="72">
                  <c:v>-11.965811965811968</c:v>
                </c:pt>
                <c:pt idx="73">
                  <c:v>1.8292682926829156</c:v>
                </c:pt>
                <c:pt idx="74">
                  <c:v>14.641744548286614</c:v>
                </c:pt>
                <c:pt idx="75">
                  <c:v>6.7729083665338656</c:v>
                </c:pt>
                <c:pt idx="76">
                  <c:v>3.3707865168539288</c:v>
                </c:pt>
                <c:pt idx="77">
                  <c:v>0.59093893630992256</c:v>
                </c:pt>
                <c:pt idx="78">
                  <c:v>0.48709206039941594</c:v>
                </c:pt>
                <c:pt idx="79">
                  <c:v>-1.6084193804606932</c:v>
                </c:pt>
                <c:pt idx="80">
                  <c:v>0.83643122676579551</c:v>
                </c:pt>
                <c:pt idx="90">
                  <c:v>12.745098039215677</c:v>
                </c:pt>
                <c:pt idx="91">
                  <c:v>1.3605442176870783</c:v>
                </c:pt>
                <c:pt idx="92">
                  <c:v>-6.0897435897435868</c:v>
                </c:pt>
                <c:pt idx="93">
                  <c:v>3.7523452157598531</c:v>
                </c:pt>
                <c:pt idx="94">
                  <c:v>2.3107569721115424</c:v>
                </c:pt>
                <c:pt idx="95">
                  <c:v>2.316346790205146</c:v>
                </c:pt>
                <c:pt idx="96">
                  <c:v>-0.71516646115906624</c:v>
                </c:pt>
                <c:pt idx="97">
                  <c:v>2.2609043617446933</c:v>
                </c:pt>
                <c:pt idx="98">
                  <c:v>3.8185204896221321</c:v>
                </c:pt>
                <c:pt idx="99">
                  <c:v>5.0420168067167106</c:v>
                </c:pt>
                <c:pt idx="100">
                  <c:v>14.102564102571469</c:v>
                </c:pt>
                <c:pt idx="101">
                  <c:v>10.18518518519156</c:v>
                </c:pt>
                <c:pt idx="102">
                  <c:v>3.4615384615364659</c:v>
                </c:pt>
                <c:pt idx="103">
                  <c:v>14.29945495351204</c:v>
                </c:pt>
                <c:pt idx="104">
                  <c:v>0.20000000000095869</c:v>
                </c:pt>
                <c:pt idx="105">
                  <c:v>0.29702970297045667</c:v>
                </c:pt>
                <c:pt idx="106">
                  <c:v>0.50060072086486063</c:v>
                </c:pt>
                <c:pt idx="107">
                  <c:v>1.2161269001981476</c:v>
                </c:pt>
                <c:pt idx="135">
                  <c:v>757.14285714285688</c:v>
                </c:pt>
                <c:pt idx="136">
                  <c:v>16.88311688311687</c:v>
                </c:pt>
                <c:pt idx="137">
                  <c:v>1.1594202898550654</c:v>
                </c:pt>
                <c:pt idx="138">
                  <c:v>9.9601593625497955</c:v>
                </c:pt>
                <c:pt idx="139">
                  <c:v>3.7008481110254419</c:v>
                </c:pt>
                <c:pt idx="140">
                  <c:v>2.7559055118110116</c:v>
                </c:pt>
                <c:pt idx="141">
                  <c:v>-2.5346724055475844</c:v>
                </c:pt>
                <c:pt idx="142">
                  <c:v>0.83748753738785497</c:v>
                </c:pt>
                <c:pt idx="143">
                  <c:v>1.99068078345505</c:v>
                </c:pt>
                <c:pt idx="153">
                  <c:v>2.8301886792452167</c:v>
                </c:pt>
                <c:pt idx="154">
                  <c:v>-12.080536912751768</c:v>
                </c:pt>
                <c:pt idx="155">
                  <c:v>2.1671826625386541</c:v>
                </c:pt>
                <c:pt idx="156">
                  <c:v>4.3824701195219413</c:v>
                </c:pt>
                <c:pt idx="157">
                  <c:v>0.96230954290297233</c:v>
                </c:pt>
                <c:pt idx="158">
                  <c:v>1.431359791802199</c:v>
                </c:pt>
                <c:pt idx="159">
                  <c:v>1.799999999999996</c:v>
                </c:pt>
                <c:pt idx="160">
                  <c:v>0.42008401680335877</c:v>
                </c:pt>
                <c:pt idx="161">
                  <c:v>1.1183597390494042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6403-4A01-B224-AFA20763FD53}"/>
            </c:ext>
          </c:extLst>
        </c:ser>
        <c:ser>
          <c:idx val="1"/>
          <c:order val="1"/>
          <c:tx>
            <c:v>Median (1.22%)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Results!$AA$4:$AA$174</c:f>
              <c:numCache>
                <c:formatCode>0.00</c:formatCode>
                <c:ptCount val="171"/>
                <c:pt idx="0">
                  <c:v>1.2161269001981476</c:v>
                </c:pt>
                <c:pt idx="1">
                  <c:v>1.2161269001981476</c:v>
                </c:pt>
                <c:pt idx="2">
                  <c:v>1.2161269001981476</c:v>
                </c:pt>
                <c:pt idx="3">
                  <c:v>1.2161269001981476</c:v>
                </c:pt>
                <c:pt idx="4">
                  <c:v>1.2161269001981476</c:v>
                </c:pt>
                <c:pt idx="5">
                  <c:v>1.2161269001981476</c:v>
                </c:pt>
                <c:pt idx="6">
                  <c:v>1.2161269001981476</c:v>
                </c:pt>
                <c:pt idx="7">
                  <c:v>1.2161269001981476</c:v>
                </c:pt>
                <c:pt idx="8">
                  <c:v>1.2161269001981476</c:v>
                </c:pt>
                <c:pt idx="9">
                  <c:v>1.2161269001981476</c:v>
                </c:pt>
                <c:pt idx="10">
                  <c:v>1.2161269001981476</c:v>
                </c:pt>
                <c:pt idx="11">
                  <c:v>1.2161269001981476</c:v>
                </c:pt>
                <c:pt idx="12">
                  <c:v>1.2161269001981476</c:v>
                </c:pt>
                <c:pt idx="13">
                  <c:v>1.2161269001981476</c:v>
                </c:pt>
                <c:pt idx="14">
                  <c:v>1.2161269001981476</c:v>
                </c:pt>
                <c:pt idx="15">
                  <c:v>1.2161269001981476</c:v>
                </c:pt>
                <c:pt idx="16">
                  <c:v>1.2161269001981476</c:v>
                </c:pt>
                <c:pt idx="17">
                  <c:v>1.2161269001981476</c:v>
                </c:pt>
                <c:pt idx="18">
                  <c:v>1.2161269001981476</c:v>
                </c:pt>
                <c:pt idx="19">
                  <c:v>1.2161269001981476</c:v>
                </c:pt>
                <c:pt idx="20">
                  <c:v>1.2161269001981476</c:v>
                </c:pt>
                <c:pt idx="21">
                  <c:v>1.2161269001981476</c:v>
                </c:pt>
                <c:pt idx="22">
                  <c:v>1.2161269001981476</c:v>
                </c:pt>
                <c:pt idx="23">
                  <c:v>1.2161269001981476</c:v>
                </c:pt>
                <c:pt idx="24">
                  <c:v>1.2161269001981476</c:v>
                </c:pt>
                <c:pt idx="25">
                  <c:v>1.2161269001981476</c:v>
                </c:pt>
                <c:pt idx="26">
                  <c:v>1.2161269001981476</c:v>
                </c:pt>
                <c:pt idx="27">
                  <c:v>1.2161269001981476</c:v>
                </c:pt>
                <c:pt idx="28">
                  <c:v>1.2161269001981476</c:v>
                </c:pt>
                <c:pt idx="29">
                  <c:v>1.2161269001981476</c:v>
                </c:pt>
                <c:pt idx="30">
                  <c:v>1.2161269001981476</c:v>
                </c:pt>
                <c:pt idx="31">
                  <c:v>1.2161269001981476</c:v>
                </c:pt>
                <c:pt idx="32">
                  <c:v>1.2161269001981476</c:v>
                </c:pt>
                <c:pt idx="33">
                  <c:v>1.2161269001981476</c:v>
                </c:pt>
                <c:pt idx="34">
                  <c:v>1.2161269001981476</c:v>
                </c:pt>
                <c:pt idx="35">
                  <c:v>1.2161269001981476</c:v>
                </c:pt>
                <c:pt idx="36">
                  <c:v>1.2161269001981476</c:v>
                </c:pt>
                <c:pt idx="37">
                  <c:v>1.2161269001981476</c:v>
                </c:pt>
                <c:pt idx="38">
                  <c:v>1.2161269001981476</c:v>
                </c:pt>
                <c:pt idx="39">
                  <c:v>1.2161269001981476</c:v>
                </c:pt>
                <c:pt idx="40">
                  <c:v>1.2161269001981476</c:v>
                </c:pt>
                <c:pt idx="41">
                  <c:v>1.2161269001981476</c:v>
                </c:pt>
                <c:pt idx="42">
                  <c:v>1.2161269001981476</c:v>
                </c:pt>
                <c:pt idx="43">
                  <c:v>1.2161269001981476</c:v>
                </c:pt>
                <c:pt idx="44">
                  <c:v>1.2161269001981476</c:v>
                </c:pt>
                <c:pt idx="45">
                  <c:v>1.2161269001981476</c:v>
                </c:pt>
                <c:pt idx="46">
                  <c:v>1.2161269001981476</c:v>
                </c:pt>
                <c:pt idx="47">
                  <c:v>1.2161269001981476</c:v>
                </c:pt>
                <c:pt idx="48">
                  <c:v>1.2161269001981476</c:v>
                </c:pt>
                <c:pt idx="49">
                  <c:v>1.2161269001981476</c:v>
                </c:pt>
                <c:pt idx="50">
                  <c:v>1.2161269001981476</c:v>
                </c:pt>
                <c:pt idx="51">
                  <c:v>1.2161269001981476</c:v>
                </c:pt>
                <c:pt idx="52">
                  <c:v>1.2161269001981476</c:v>
                </c:pt>
                <c:pt idx="53">
                  <c:v>1.2161269001981476</c:v>
                </c:pt>
                <c:pt idx="54">
                  <c:v>1.2161269001981476</c:v>
                </c:pt>
                <c:pt idx="55">
                  <c:v>1.2161269001981476</c:v>
                </c:pt>
                <c:pt idx="56">
                  <c:v>1.2161269001981476</c:v>
                </c:pt>
                <c:pt idx="57">
                  <c:v>1.2161269001981476</c:v>
                </c:pt>
                <c:pt idx="58">
                  <c:v>1.2161269001981476</c:v>
                </c:pt>
                <c:pt idx="59">
                  <c:v>1.2161269001981476</c:v>
                </c:pt>
                <c:pt idx="60">
                  <c:v>1.2161269001981476</c:v>
                </c:pt>
                <c:pt idx="61">
                  <c:v>1.2161269001981476</c:v>
                </c:pt>
                <c:pt idx="62">
                  <c:v>1.2161269001981476</c:v>
                </c:pt>
                <c:pt idx="63">
                  <c:v>1.2161269001981476</c:v>
                </c:pt>
                <c:pt idx="64">
                  <c:v>1.2161269001981476</c:v>
                </c:pt>
                <c:pt idx="65">
                  <c:v>1.2161269001981476</c:v>
                </c:pt>
                <c:pt idx="66">
                  <c:v>1.2161269001981476</c:v>
                </c:pt>
                <c:pt idx="67">
                  <c:v>1.2161269001981476</c:v>
                </c:pt>
                <c:pt idx="68">
                  <c:v>1.2161269001981476</c:v>
                </c:pt>
                <c:pt idx="69">
                  <c:v>1.2161269001981476</c:v>
                </c:pt>
                <c:pt idx="70">
                  <c:v>1.2161269001981476</c:v>
                </c:pt>
                <c:pt idx="71">
                  <c:v>1.2161269001981476</c:v>
                </c:pt>
                <c:pt idx="72">
                  <c:v>1.2161269001981476</c:v>
                </c:pt>
                <c:pt idx="73">
                  <c:v>1.2161269001981476</c:v>
                </c:pt>
                <c:pt idx="74">
                  <c:v>1.2161269001981476</c:v>
                </c:pt>
                <c:pt idx="75">
                  <c:v>1.2161269001981476</c:v>
                </c:pt>
                <c:pt idx="76">
                  <c:v>1.2161269001981476</c:v>
                </c:pt>
                <c:pt idx="77">
                  <c:v>1.2161269001981476</c:v>
                </c:pt>
                <c:pt idx="78">
                  <c:v>1.2161269001981476</c:v>
                </c:pt>
                <c:pt idx="79">
                  <c:v>1.2161269001981476</c:v>
                </c:pt>
                <c:pt idx="80">
                  <c:v>1.2161269001981476</c:v>
                </c:pt>
                <c:pt idx="81">
                  <c:v>1.2161269001981476</c:v>
                </c:pt>
                <c:pt idx="82">
                  <c:v>1.2161269001981476</c:v>
                </c:pt>
                <c:pt idx="83">
                  <c:v>1.2161269001981476</c:v>
                </c:pt>
                <c:pt idx="84">
                  <c:v>1.2161269001981476</c:v>
                </c:pt>
                <c:pt idx="85">
                  <c:v>1.2161269001981476</c:v>
                </c:pt>
                <c:pt idx="86">
                  <c:v>1.2161269001981476</c:v>
                </c:pt>
                <c:pt idx="87">
                  <c:v>1.2161269001981476</c:v>
                </c:pt>
                <c:pt idx="88">
                  <c:v>1.2161269001981476</c:v>
                </c:pt>
                <c:pt idx="89">
                  <c:v>1.2161269001981476</c:v>
                </c:pt>
                <c:pt idx="90">
                  <c:v>1.2161269001981476</c:v>
                </c:pt>
                <c:pt idx="91">
                  <c:v>1.2161269001981476</c:v>
                </c:pt>
                <c:pt idx="92">
                  <c:v>1.2161269001981476</c:v>
                </c:pt>
                <c:pt idx="93">
                  <c:v>1.2161269001981476</c:v>
                </c:pt>
                <c:pt idx="94">
                  <c:v>1.2161269001981476</c:v>
                </c:pt>
                <c:pt idx="95">
                  <c:v>1.2161269001981476</c:v>
                </c:pt>
                <c:pt idx="96">
                  <c:v>1.2161269001981476</c:v>
                </c:pt>
                <c:pt idx="97">
                  <c:v>1.2161269001981476</c:v>
                </c:pt>
                <c:pt idx="98">
                  <c:v>1.2161269001981476</c:v>
                </c:pt>
                <c:pt idx="99">
                  <c:v>1.2161269001981476</c:v>
                </c:pt>
                <c:pt idx="100">
                  <c:v>1.2161269001981476</c:v>
                </c:pt>
                <c:pt idx="101">
                  <c:v>1.2161269001981476</c:v>
                </c:pt>
                <c:pt idx="102">
                  <c:v>1.2161269001981476</c:v>
                </c:pt>
                <c:pt idx="103">
                  <c:v>1.2161269001981476</c:v>
                </c:pt>
                <c:pt idx="104">
                  <c:v>1.2161269001981476</c:v>
                </c:pt>
                <c:pt idx="105">
                  <c:v>1.2161269001981476</c:v>
                </c:pt>
                <c:pt idx="106">
                  <c:v>1.2161269001981476</c:v>
                </c:pt>
                <c:pt idx="107">
                  <c:v>1.2161269001981476</c:v>
                </c:pt>
                <c:pt idx="108">
                  <c:v>1.2161269001981476</c:v>
                </c:pt>
                <c:pt idx="109">
                  <c:v>1.2161269001981476</c:v>
                </c:pt>
                <c:pt idx="110">
                  <c:v>1.2161269001981476</c:v>
                </c:pt>
                <c:pt idx="111">
                  <c:v>1.2161269001981476</c:v>
                </c:pt>
                <c:pt idx="112">
                  <c:v>1.2161269001981476</c:v>
                </c:pt>
                <c:pt idx="113">
                  <c:v>1.2161269001981476</c:v>
                </c:pt>
                <c:pt idx="114">
                  <c:v>1.2161269001981476</c:v>
                </c:pt>
                <c:pt idx="115">
                  <c:v>1.2161269001981476</c:v>
                </c:pt>
                <c:pt idx="116">
                  <c:v>1.2161269001981476</c:v>
                </c:pt>
                <c:pt idx="117">
                  <c:v>1.2161269001981476</c:v>
                </c:pt>
                <c:pt idx="118">
                  <c:v>1.2161269001981476</c:v>
                </c:pt>
                <c:pt idx="119">
                  <c:v>1.2161269001981476</c:v>
                </c:pt>
                <c:pt idx="120">
                  <c:v>1.2161269001981476</c:v>
                </c:pt>
                <c:pt idx="121">
                  <c:v>1.2161269001981476</c:v>
                </c:pt>
                <c:pt idx="122">
                  <c:v>1.2161269001981476</c:v>
                </c:pt>
                <c:pt idx="123">
                  <c:v>1.2161269001981476</c:v>
                </c:pt>
                <c:pt idx="124">
                  <c:v>1.2161269001981476</c:v>
                </c:pt>
                <c:pt idx="125">
                  <c:v>1.2161269001981476</c:v>
                </c:pt>
                <c:pt idx="126">
                  <c:v>1.2161269001981476</c:v>
                </c:pt>
                <c:pt idx="127">
                  <c:v>1.2161269001981476</c:v>
                </c:pt>
                <c:pt idx="128">
                  <c:v>1.2161269001981476</c:v>
                </c:pt>
                <c:pt idx="129">
                  <c:v>1.2161269001981476</c:v>
                </c:pt>
                <c:pt idx="130">
                  <c:v>1.2161269001981476</c:v>
                </c:pt>
                <c:pt idx="131">
                  <c:v>1.2161269001981476</c:v>
                </c:pt>
                <c:pt idx="132">
                  <c:v>1.2161269001981476</c:v>
                </c:pt>
                <c:pt idx="133">
                  <c:v>1.2161269001981476</c:v>
                </c:pt>
                <c:pt idx="134">
                  <c:v>1.2161269001981476</c:v>
                </c:pt>
                <c:pt idx="135">
                  <c:v>1.2161269001981476</c:v>
                </c:pt>
                <c:pt idx="136">
                  <c:v>1.2161269001981476</c:v>
                </c:pt>
                <c:pt idx="137">
                  <c:v>1.2161269001981476</c:v>
                </c:pt>
                <c:pt idx="138">
                  <c:v>1.2161269001981476</c:v>
                </c:pt>
                <c:pt idx="139">
                  <c:v>1.2161269001981476</c:v>
                </c:pt>
                <c:pt idx="140">
                  <c:v>1.2161269001981476</c:v>
                </c:pt>
                <c:pt idx="141">
                  <c:v>1.2161269001981476</c:v>
                </c:pt>
                <c:pt idx="142">
                  <c:v>1.2161269001981476</c:v>
                </c:pt>
                <c:pt idx="143">
                  <c:v>1.2161269001981476</c:v>
                </c:pt>
                <c:pt idx="144">
                  <c:v>1.2161269001981476</c:v>
                </c:pt>
                <c:pt idx="145">
                  <c:v>1.2161269001981476</c:v>
                </c:pt>
                <c:pt idx="146">
                  <c:v>1.2161269001981476</c:v>
                </c:pt>
                <c:pt idx="147">
                  <c:v>1.2161269001981476</c:v>
                </c:pt>
                <c:pt idx="148">
                  <c:v>1.2161269001981476</c:v>
                </c:pt>
                <c:pt idx="149">
                  <c:v>1.2161269001981476</c:v>
                </c:pt>
                <c:pt idx="150">
                  <c:v>1.2161269001981476</c:v>
                </c:pt>
                <c:pt idx="151">
                  <c:v>1.2161269001981476</c:v>
                </c:pt>
                <c:pt idx="152">
                  <c:v>1.2161269001981476</c:v>
                </c:pt>
                <c:pt idx="153">
                  <c:v>1.2161269001981476</c:v>
                </c:pt>
                <c:pt idx="154">
                  <c:v>1.2161269001981476</c:v>
                </c:pt>
                <c:pt idx="155">
                  <c:v>1.2161269001981476</c:v>
                </c:pt>
                <c:pt idx="156">
                  <c:v>1.2161269001981476</c:v>
                </c:pt>
                <c:pt idx="157">
                  <c:v>1.2161269001981476</c:v>
                </c:pt>
                <c:pt idx="158">
                  <c:v>1.2161269001981476</c:v>
                </c:pt>
                <c:pt idx="159">
                  <c:v>1.2161269001981476</c:v>
                </c:pt>
                <c:pt idx="160">
                  <c:v>1.2161269001981476</c:v>
                </c:pt>
                <c:pt idx="161">
                  <c:v>1.2161269001981476</c:v>
                </c:pt>
                <c:pt idx="162">
                  <c:v>1.2161269001981476</c:v>
                </c:pt>
                <c:pt idx="163">
                  <c:v>1.2161269001981476</c:v>
                </c:pt>
                <c:pt idx="164">
                  <c:v>1.2161269001981476</c:v>
                </c:pt>
                <c:pt idx="165">
                  <c:v>1.2161269001981476</c:v>
                </c:pt>
                <c:pt idx="166">
                  <c:v>1.2161269001981476</c:v>
                </c:pt>
                <c:pt idx="167">
                  <c:v>1.2161269001981476</c:v>
                </c:pt>
                <c:pt idx="168">
                  <c:v>1.2161269001981476</c:v>
                </c:pt>
                <c:pt idx="169">
                  <c:v>1.2161269001981476</c:v>
                </c:pt>
                <c:pt idx="170">
                  <c:v>1.2161269001981476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6403-4A01-B224-AFA20763FD53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Results!$AB$4:$AB$174</c:f>
              <c:numCache>
                <c:formatCode>0.00</c:formatCode>
                <c:ptCount val="171"/>
                <c:pt idx="0">
                  <c:v>-3.7838730998018524</c:v>
                </c:pt>
                <c:pt idx="1">
                  <c:v>-3.7838730998018524</c:v>
                </c:pt>
                <c:pt idx="2">
                  <c:v>-3.7838730998018524</c:v>
                </c:pt>
                <c:pt idx="3">
                  <c:v>-3.7838730998018524</c:v>
                </c:pt>
                <c:pt idx="4">
                  <c:v>-3.7838730998018524</c:v>
                </c:pt>
                <c:pt idx="5">
                  <c:v>-3.7838730998018524</c:v>
                </c:pt>
                <c:pt idx="6">
                  <c:v>-3.7838730998018524</c:v>
                </c:pt>
                <c:pt idx="7">
                  <c:v>-3.7838730998018524</c:v>
                </c:pt>
                <c:pt idx="8">
                  <c:v>-3.7838730998018524</c:v>
                </c:pt>
                <c:pt idx="9">
                  <c:v>-3.7838730998018524</c:v>
                </c:pt>
                <c:pt idx="10">
                  <c:v>-3.7838730998018524</c:v>
                </c:pt>
                <c:pt idx="11">
                  <c:v>-3.7838730998018524</c:v>
                </c:pt>
                <c:pt idx="12">
                  <c:v>-3.7838730998018524</c:v>
                </c:pt>
                <c:pt idx="13">
                  <c:v>-3.7838730998018524</c:v>
                </c:pt>
                <c:pt idx="14">
                  <c:v>-3.7838730998018524</c:v>
                </c:pt>
                <c:pt idx="15">
                  <c:v>-3.7838730998018524</c:v>
                </c:pt>
                <c:pt idx="16">
                  <c:v>-3.7838730998018524</c:v>
                </c:pt>
                <c:pt idx="17">
                  <c:v>-3.7838730998018524</c:v>
                </c:pt>
                <c:pt idx="18">
                  <c:v>-3.7838730998018524</c:v>
                </c:pt>
                <c:pt idx="19">
                  <c:v>-3.7838730998018524</c:v>
                </c:pt>
                <c:pt idx="20">
                  <c:v>-3.7838730998018524</c:v>
                </c:pt>
                <c:pt idx="21">
                  <c:v>-3.7838730998018524</c:v>
                </c:pt>
                <c:pt idx="22">
                  <c:v>-3.7838730998018524</c:v>
                </c:pt>
                <c:pt idx="23">
                  <c:v>-3.7838730998018524</c:v>
                </c:pt>
                <c:pt idx="24">
                  <c:v>-3.7838730998018524</c:v>
                </c:pt>
                <c:pt idx="25">
                  <c:v>-3.7838730998018524</c:v>
                </c:pt>
                <c:pt idx="26">
                  <c:v>-3.7838730998018524</c:v>
                </c:pt>
                <c:pt idx="27">
                  <c:v>-3.7838730998018524</c:v>
                </c:pt>
                <c:pt idx="28">
                  <c:v>-3.7838730998018524</c:v>
                </c:pt>
                <c:pt idx="29">
                  <c:v>-3.7838730998018524</c:v>
                </c:pt>
                <c:pt idx="30">
                  <c:v>-3.7838730998018524</c:v>
                </c:pt>
                <c:pt idx="31">
                  <c:v>-3.7838730998018524</c:v>
                </c:pt>
                <c:pt idx="32">
                  <c:v>-3.7838730998018524</c:v>
                </c:pt>
                <c:pt idx="33">
                  <c:v>-3.7838730998018524</c:v>
                </c:pt>
                <c:pt idx="34">
                  <c:v>-3.7838730998018524</c:v>
                </c:pt>
                <c:pt idx="35">
                  <c:v>-3.7838730998018524</c:v>
                </c:pt>
                <c:pt idx="36">
                  <c:v>-3.7838730998018524</c:v>
                </c:pt>
                <c:pt idx="37">
                  <c:v>-3.7838730998018524</c:v>
                </c:pt>
                <c:pt idx="38">
                  <c:v>-3.7838730998018524</c:v>
                </c:pt>
                <c:pt idx="39">
                  <c:v>-3.7838730998018524</c:v>
                </c:pt>
                <c:pt idx="40">
                  <c:v>-3.7838730998018524</c:v>
                </c:pt>
                <c:pt idx="41">
                  <c:v>-3.7838730998018524</c:v>
                </c:pt>
                <c:pt idx="42">
                  <c:v>-3.7838730998018524</c:v>
                </c:pt>
                <c:pt idx="43">
                  <c:v>-3.7838730998018524</c:v>
                </c:pt>
                <c:pt idx="44">
                  <c:v>-3.7838730998018524</c:v>
                </c:pt>
                <c:pt idx="45">
                  <c:v>-3.7838730998018524</c:v>
                </c:pt>
                <c:pt idx="46">
                  <c:v>-3.7838730998018524</c:v>
                </c:pt>
                <c:pt idx="47">
                  <c:v>-3.7838730998018524</c:v>
                </c:pt>
                <c:pt idx="48">
                  <c:v>-3.7838730998018524</c:v>
                </c:pt>
                <c:pt idx="49">
                  <c:v>-3.7838730998018524</c:v>
                </c:pt>
                <c:pt idx="50">
                  <c:v>-3.7838730998018524</c:v>
                </c:pt>
                <c:pt idx="51">
                  <c:v>-3.7838730998018524</c:v>
                </c:pt>
                <c:pt idx="52">
                  <c:v>-3.7838730998018524</c:v>
                </c:pt>
                <c:pt idx="53">
                  <c:v>-3.7838730998018524</c:v>
                </c:pt>
                <c:pt idx="54">
                  <c:v>-3.7838730998018524</c:v>
                </c:pt>
                <c:pt idx="55">
                  <c:v>-3.7838730998018524</c:v>
                </c:pt>
                <c:pt idx="56">
                  <c:v>-3.7838730998018524</c:v>
                </c:pt>
                <c:pt idx="57">
                  <c:v>-3.7838730998018524</c:v>
                </c:pt>
                <c:pt idx="58">
                  <c:v>-3.7838730998018524</c:v>
                </c:pt>
                <c:pt idx="59">
                  <c:v>-3.7838730998018524</c:v>
                </c:pt>
                <c:pt idx="60">
                  <c:v>-3.7838730998018524</c:v>
                </c:pt>
                <c:pt idx="61">
                  <c:v>-3.7838730998018524</c:v>
                </c:pt>
                <c:pt idx="62">
                  <c:v>-3.7838730998018524</c:v>
                </c:pt>
                <c:pt idx="63">
                  <c:v>-3.7838730998018524</c:v>
                </c:pt>
                <c:pt idx="64">
                  <c:v>-3.7838730998018524</c:v>
                </c:pt>
                <c:pt idx="65">
                  <c:v>-3.7838730998018524</c:v>
                </c:pt>
                <c:pt idx="66">
                  <c:v>-3.7838730998018524</c:v>
                </c:pt>
                <c:pt idx="67">
                  <c:v>-3.7838730998018524</c:v>
                </c:pt>
                <c:pt idx="68">
                  <c:v>-3.7838730998018524</c:v>
                </c:pt>
                <c:pt idx="69">
                  <c:v>-3.7838730998018524</c:v>
                </c:pt>
                <c:pt idx="70">
                  <c:v>-3.7838730998018524</c:v>
                </c:pt>
                <c:pt idx="71">
                  <c:v>-3.7838730998018524</c:v>
                </c:pt>
                <c:pt idx="72">
                  <c:v>-3.7838730998018524</c:v>
                </c:pt>
                <c:pt idx="73">
                  <c:v>-3.7838730998018524</c:v>
                </c:pt>
                <c:pt idx="74">
                  <c:v>-3.7838730998018524</c:v>
                </c:pt>
                <c:pt idx="75">
                  <c:v>-3.7838730998018524</c:v>
                </c:pt>
                <c:pt idx="76">
                  <c:v>-3.7838730998018524</c:v>
                </c:pt>
                <c:pt idx="77">
                  <c:v>-3.7838730998018524</c:v>
                </c:pt>
                <c:pt idx="78">
                  <c:v>-3.7838730998018524</c:v>
                </c:pt>
                <c:pt idx="79">
                  <c:v>-3.7838730998018524</c:v>
                </c:pt>
                <c:pt idx="80">
                  <c:v>-3.7838730998018524</c:v>
                </c:pt>
                <c:pt idx="81">
                  <c:v>-3.7838730998018524</c:v>
                </c:pt>
                <c:pt idx="82">
                  <c:v>-3.7838730998018524</c:v>
                </c:pt>
                <c:pt idx="83">
                  <c:v>-3.7838730998018524</c:v>
                </c:pt>
                <c:pt idx="84">
                  <c:v>-3.7838730998018524</c:v>
                </c:pt>
                <c:pt idx="85">
                  <c:v>-3.7838730998018524</c:v>
                </c:pt>
                <c:pt idx="86">
                  <c:v>-3.7838730998018524</c:v>
                </c:pt>
                <c:pt idx="87">
                  <c:v>-3.7838730998018524</c:v>
                </c:pt>
                <c:pt idx="88">
                  <c:v>-3.7838730998018524</c:v>
                </c:pt>
                <c:pt idx="89">
                  <c:v>-3.7838730998018524</c:v>
                </c:pt>
                <c:pt idx="90">
                  <c:v>-3.7838730998018524</c:v>
                </c:pt>
                <c:pt idx="91">
                  <c:v>-3.7838730998018524</c:v>
                </c:pt>
                <c:pt idx="92">
                  <c:v>-3.7838730998018524</c:v>
                </c:pt>
                <c:pt idx="93">
                  <c:v>-3.7838730998018524</c:v>
                </c:pt>
                <c:pt idx="94">
                  <c:v>-3.7838730998018524</c:v>
                </c:pt>
                <c:pt idx="95">
                  <c:v>-3.7838730998018524</c:v>
                </c:pt>
                <c:pt idx="96">
                  <c:v>-3.7838730998018524</c:v>
                </c:pt>
                <c:pt idx="97">
                  <c:v>-3.7838730998018524</c:v>
                </c:pt>
                <c:pt idx="98">
                  <c:v>-3.7838730998018524</c:v>
                </c:pt>
                <c:pt idx="99">
                  <c:v>-3.7838730998018524</c:v>
                </c:pt>
                <c:pt idx="100">
                  <c:v>-3.7838730998018524</c:v>
                </c:pt>
                <c:pt idx="101">
                  <c:v>-3.7838730998018524</c:v>
                </c:pt>
                <c:pt idx="102">
                  <c:v>-3.7838730998018524</c:v>
                </c:pt>
                <c:pt idx="103">
                  <c:v>-3.7838730998018524</c:v>
                </c:pt>
                <c:pt idx="104">
                  <c:v>-3.7838730998018524</c:v>
                </c:pt>
                <c:pt idx="105">
                  <c:v>-3.7838730998018524</c:v>
                </c:pt>
                <c:pt idx="106">
                  <c:v>-3.7838730998018524</c:v>
                </c:pt>
                <c:pt idx="107">
                  <c:v>-3.7838730998018524</c:v>
                </c:pt>
                <c:pt idx="108">
                  <c:v>-3.7838730998018524</c:v>
                </c:pt>
                <c:pt idx="109">
                  <c:v>-3.7838730998018524</c:v>
                </c:pt>
                <c:pt idx="110">
                  <c:v>-3.7838730998018524</c:v>
                </c:pt>
                <c:pt idx="111">
                  <c:v>-3.7838730998018524</c:v>
                </c:pt>
                <c:pt idx="112">
                  <c:v>-3.7838730998018524</c:v>
                </c:pt>
                <c:pt idx="113">
                  <c:v>-3.7838730998018524</c:v>
                </c:pt>
                <c:pt idx="114">
                  <c:v>-3.7838730998018524</c:v>
                </c:pt>
                <c:pt idx="115">
                  <c:v>-3.7838730998018524</c:v>
                </c:pt>
                <c:pt idx="116">
                  <c:v>-3.7838730998018524</c:v>
                </c:pt>
                <c:pt idx="117">
                  <c:v>-3.7838730998018524</c:v>
                </c:pt>
                <c:pt idx="118">
                  <c:v>-3.7838730998018524</c:v>
                </c:pt>
                <c:pt idx="119">
                  <c:v>-3.7838730998018524</c:v>
                </c:pt>
                <c:pt idx="120">
                  <c:v>-3.7838730998018524</c:v>
                </c:pt>
                <c:pt idx="121">
                  <c:v>-3.7838730998018524</c:v>
                </c:pt>
                <c:pt idx="122">
                  <c:v>-3.7838730998018524</c:v>
                </c:pt>
                <c:pt idx="123">
                  <c:v>-3.7838730998018524</c:v>
                </c:pt>
                <c:pt idx="124">
                  <c:v>-3.7838730998018524</c:v>
                </c:pt>
                <c:pt idx="125">
                  <c:v>-3.7838730998018524</c:v>
                </c:pt>
                <c:pt idx="126">
                  <c:v>-3.7838730998018524</c:v>
                </c:pt>
                <c:pt idx="127">
                  <c:v>-3.7838730998018524</c:v>
                </c:pt>
                <c:pt idx="128">
                  <c:v>-3.7838730998018524</c:v>
                </c:pt>
                <c:pt idx="129">
                  <c:v>-3.7838730998018524</c:v>
                </c:pt>
                <c:pt idx="130">
                  <c:v>-3.7838730998018524</c:v>
                </c:pt>
                <c:pt idx="131">
                  <c:v>-3.7838730998018524</c:v>
                </c:pt>
                <c:pt idx="132">
                  <c:v>-3.7838730998018524</c:v>
                </c:pt>
                <c:pt idx="133">
                  <c:v>-3.7838730998018524</c:v>
                </c:pt>
                <c:pt idx="134">
                  <c:v>-3.7838730998018524</c:v>
                </c:pt>
                <c:pt idx="135">
                  <c:v>-3.7838730998018524</c:v>
                </c:pt>
                <c:pt idx="136">
                  <c:v>-3.7838730998018524</c:v>
                </c:pt>
                <c:pt idx="137">
                  <c:v>-3.7838730998018524</c:v>
                </c:pt>
                <c:pt idx="138">
                  <c:v>-3.7838730998018524</c:v>
                </c:pt>
                <c:pt idx="139">
                  <c:v>-3.7838730998018524</c:v>
                </c:pt>
                <c:pt idx="140">
                  <c:v>-3.7838730998018524</c:v>
                </c:pt>
                <c:pt idx="141">
                  <c:v>-3.7838730998018524</c:v>
                </c:pt>
                <c:pt idx="142">
                  <c:v>-3.7838730998018524</c:v>
                </c:pt>
                <c:pt idx="143">
                  <c:v>-3.7838730998018524</c:v>
                </c:pt>
                <c:pt idx="144">
                  <c:v>-3.7838730998018524</c:v>
                </c:pt>
                <c:pt idx="145">
                  <c:v>-3.7838730998018524</c:v>
                </c:pt>
                <c:pt idx="146">
                  <c:v>-3.7838730998018524</c:v>
                </c:pt>
                <c:pt idx="147">
                  <c:v>-3.7838730998018524</c:v>
                </c:pt>
                <c:pt idx="148">
                  <c:v>-3.7838730998018524</c:v>
                </c:pt>
                <c:pt idx="149">
                  <c:v>-3.7838730998018524</c:v>
                </c:pt>
                <c:pt idx="150">
                  <c:v>-3.7838730998018524</c:v>
                </c:pt>
                <c:pt idx="151">
                  <c:v>-3.7838730998018524</c:v>
                </c:pt>
                <c:pt idx="152">
                  <c:v>-3.7838730998018524</c:v>
                </c:pt>
                <c:pt idx="153">
                  <c:v>-3.7838730998018524</c:v>
                </c:pt>
                <c:pt idx="154">
                  <c:v>-3.7838730998018524</c:v>
                </c:pt>
                <c:pt idx="155">
                  <c:v>-3.7838730998018524</c:v>
                </c:pt>
                <c:pt idx="156">
                  <c:v>-3.7838730998018524</c:v>
                </c:pt>
                <c:pt idx="157">
                  <c:v>-3.7838730998018524</c:v>
                </c:pt>
                <c:pt idx="158">
                  <c:v>-3.7838730998018524</c:v>
                </c:pt>
                <c:pt idx="159">
                  <c:v>-3.7838730998018524</c:v>
                </c:pt>
                <c:pt idx="160">
                  <c:v>-3.7838730998018524</c:v>
                </c:pt>
                <c:pt idx="161">
                  <c:v>-3.7838730998018524</c:v>
                </c:pt>
                <c:pt idx="162">
                  <c:v>-3.7838730998018524</c:v>
                </c:pt>
                <c:pt idx="163">
                  <c:v>-3.7838730998018524</c:v>
                </c:pt>
                <c:pt idx="164">
                  <c:v>-3.7838730998018524</c:v>
                </c:pt>
                <c:pt idx="165">
                  <c:v>-3.7838730998018524</c:v>
                </c:pt>
                <c:pt idx="166">
                  <c:v>-3.7838730998018524</c:v>
                </c:pt>
                <c:pt idx="167">
                  <c:v>-3.7838730998018524</c:v>
                </c:pt>
                <c:pt idx="168">
                  <c:v>-3.7838730998018524</c:v>
                </c:pt>
                <c:pt idx="169">
                  <c:v>-3.7838730998018524</c:v>
                </c:pt>
                <c:pt idx="170">
                  <c:v>-3.7838730998018524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6403-4A01-B224-AFA20763FD53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Results!$AC$4:$AC$174</c:f>
              <c:numCache>
                <c:formatCode>0.00</c:formatCode>
                <c:ptCount val="171"/>
                <c:pt idx="0">
                  <c:v>6.2161269001981481</c:v>
                </c:pt>
                <c:pt idx="1">
                  <c:v>6.2161269001981481</c:v>
                </c:pt>
                <c:pt idx="2">
                  <c:v>6.2161269001981481</c:v>
                </c:pt>
                <c:pt idx="3">
                  <c:v>6.2161269001981481</c:v>
                </c:pt>
                <c:pt idx="4">
                  <c:v>6.2161269001981481</c:v>
                </c:pt>
                <c:pt idx="5">
                  <c:v>6.2161269001981481</c:v>
                </c:pt>
                <c:pt idx="6">
                  <c:v>6.2161269001981481</c:v>
                </c:pt>
                <c:pt idx="7">
                  <c:v>6.2161269001981481</c:v>
                </c:pt>
                <c:pt idx="8">
                  <c:v>6.2161269001981481</c:v>
                </c:pt>
                <c:pt idx="9">
                  <c:v>6.2161269001981481</c:v>
                </c:pt>
                <c:pt idx="10">
                  <c:v>6.2161269001981481</c:v>
                </c:pt>
                <c:pt idx="11">
                  <c:v>6.2161269001981481</c:v>
                </c:pt>
                <c:pt idx="12">
                  <c:v>6.2161269001981481</c:v>
                </c:pt>
                <c:pt idx="13">
                  <c:v>6.2161269001981481</c:v>
                </c:pt>
                <c:pt idx="14">
                  <c:v>6.2161269001981481</c:v>
                </c:pt>
                <c:pt idx="15">
                  <c:v>6.2161269001981481</c:v>
                </c:pt>
                <c:pt idx="16">
                  <c:v>6.2161269001981481</c:v>
                </c:pt>
                <c:pt idx="17">
                  <c:v>6.2161269001981481</c:v>
                </c:pt>
                <c:pt idx="18">
                  <c:v>6.2161269001981481</c:v>
                </c:pt>
                <c:pt idx="19">
                  <c:v>6.2161269001981481</c:v>
                </c:pt>
                <c:pt idx="20">
                  <c:v>6.2161269001981481</c:v>
                </c:pt>
                <c:pt idx="21">
                  <c:v>6.2161269001981481</c:v>
                </c:pt>
                <c:pt idx="22">
                  <c:v>6.2161269001981481</c:v>
                </c:pt>
                <c:pt idx="23">
                  <c:v>6.2161269001981481</c:v>
                </c:pt>
                <c:pt idx="24">
                  <c:v>6.2161269001981481</c:v>
                </c:pt>
                <c:pt idx="25">
                  <c:v>6.2161269001981481</c:v>
                </c:pt>
                <c:pt idx="26">
                  <c:v>6.2161269001981481</c:v>
                </c:pt>
                <c:pt idx="27">
                  <c:v>6.2161269001981481</c:v>
                </c:pt>
                <c:pt idx="28">
                  <c:v>6.2161269001981481</c:v>
                </c:pt>
                <c:pt idx="29">
                  <c:v>6.2161269001981481</c:v>
                </c:pt>
                <c:pt idx="30">
                  <c:v>6.2161269001981481</c:v>
                </c:pt>
                <c:pt idx="31">
                  <c:v>6.2161269001981481</c:v>
                </c:pt>
                <c:pt idx="32">
                  <c:v>6.2161269001981481</c:v>
                </c:pt>
                <c:pt idx="33">
                  <c:v>6.2161269001981481</c:v>
                </c:pt>
                <c:pt idx="34">
                  <c:v>6.2161269001981481</c:v>
                </c:pt>
                <c:pt idx="35">
                  <c:v>6.2161269001981481</c:v>
                </c:pt>
                <c:pt idx="36">
                  <c:v>6.2161269001981481</c:v>
                </c:pt>
                <c:pt idx="37">
                  <c:v>6.2161269001981481</c:v>
                </c:pt>
                <c:pt idx="38">
                  <c:v>6.2161269001981481</c:v>
                </c:pt>
                <c:pt idx="39">
                  <c:v>6.2161269001981481</c:v>
                </c:pt>
                <c:pt idx="40">
                  <c:v>6.2161269001981481</c:v>
                </c:pt>
                <c:pt idx="41">
                  <c:v>6.2161269001981481</c:v>
                </c:pt>
                <c:pt idx="42">
                  <c:v>6.2161269001981481</c:v>
                </c:pt>
                <c:pt idx="43">
                  <c:v>6.2161269001981481</c:v>
                </c:pt>
                <c:pt idx="44">
                  <c:v>6.2161269001981481</c:v>
                </c:pt>
                <c:pt idx="45">
                  <c:v>6.2161269001981481</c:v>
                </c:pt>
                <c:pt idx="46">
                  <c:v>6.2161269001981481</c:v>
                </c:pt>
                <c:pt idx="47">
                  <c:v>6.2161269001981481</c:v>
                </c:pt>
                <c:pt idx="48">
                  <c:v>6.2161269001981481</c:v>
                </c:pt>
                <c:pt idx="49">
                  <c:v>6.2161269001981481</c:v>
                </c:pt>
                <c:pt idx="50">
                  <c:v>6.2161269001981481</c:v>
                </c:pt>
                <c:pt idx="51">
                  <c:v>6.2161269001981481</c:v>
                </c:pt>
                <c:pt idx="52">
                  <c:v>6.2161269001981481</c:v>
                </c:pt>
                <c:pt idx="53">
                  <c:v>6.2161269001981481</c:v>
                </c:pt>
                <c:pt idx="54">
                  <c:v>6.2161269001981481</c:v>
                </c:pt>
                <c:pt idx="55">
                  <c:v>6.2161269001981481</c:v>
                </c:pt>
                <c:pt idx="56">
                  <c:v>6.2161269001981481</c:v>
                </c:pt>
                <c:pt idx="57">
                  <c:v>6.2161269001981481</c:v>
                </c:pt>
                <c:pt idx="58">
                  <c:v>6.2161269001981481</c:v>
                </c:pt>
                <c:pt idx="59">
                  <c:v>6.2161269001981481</c:v>
                </c:pt>
                <c:pt idx="60">
                  <c:v>6.2161269001981481</c:v>
                </c:pt>
                <c:pt idx="61">
                  <c:v>6.2161269001981481</c:v>
                </c:pt>
                <c:pt idx="62">
                  <c:v>6.2161269001981481</c:v>
                </c:pt>
                <c:pt idx="63">
                  <c:v>6.2161269001981481</c:v>
                </c:pt>
                <c:pt idx="64">
                  <c:v>6.2161269001981481</c:v>
                </c:pt>
                <c:pt idx="65">
                  <c:v>6.2161269001981481</c:v>
                </c:pt>
                <c:pt idx="66">
                  <c:v>6.2161269001981481</c:v>
                </c:pt>
                <c:pt idx="67">
                  <c:v>6.2161269001981481</c:v>
                </c:pt>
                <c:pt idx="68">
                  <c:v>6.2161269001981481</c:v>
                </c:pt>
                <c:pt idx="69">
                  <c:v>6.2161269001981481</c:v>
                </c:pt>
                <c:pt idx="70">
                  <c:v>6.2161269001981481</c:v>
                </c:pt>
                <c:pt idx="71">
                  <c:v>6.2161269001981481</c:v>
                </c:pt>
                <c:pt idx="72">
                  <c:v>6.2161269001981481</c:v>
                </c:pt>
                <c:pt idx="73">
                  <c:v>6.2161269001981481</c:v>
                </c:pt>
                <c:pt idx="74">
                  <c:v>6.2161269001981481</c:v>
                </c:pt>
                <c:pt idx="75">
                  <c:v>6.2161269001981481</c:v>
                </c:pt>
                <c:pt idx="76">
                  <c:v>6.2161269001981481</c:v>
                </c:pt>
                <c:pt idx="77">
                  <c:v>6.2161269001981481</c:v>
                </c:pt>
                <c:pt idx="78">
                  <c:v>6.2161269001981481</c:v>
                </c:pt>
                <c:pt idx="79">
                  <c:v>6.2161269001981481</c:v>
                </c:pt>
                <c:pt idx="80">
                  <c:v>6.2161269001981481</c:v>
                </c:pt>
                <c:pt idx="81">
                  <c:v>6.2161269001981481</c:v>
                </c:pt>
                <c:pt idx="82">
                  <c:v>6.2161269001981481</c:v>
                </c:pt>
                <c:pt idx="83">
                  <c:v>6.2161269001981481</c:v>
                </c:pt>
                <c:pt idx="84">
                  <c:v>6.2161269001981481</c:v>
                </c:pt>
                <c:pt idx="85">
                  <c:v>6.2161269001981481</c:v>
                </c:pt>
                <c:pt idx="86">
                  <c:v>6.2161269001981481</c:v>
                </c:pt>
                <c:pt idx="87">
                  <c:v>6.2161269001981481</c:v>
                </c:pt>
                <c:pt idx="88">
                  <c:v>6.2161269001981481</c:v>
                </c:pt>
                <c:pt idx="89">
                  <c:v>6.2161269001981481</c:v>
                </c:pt>
                <c:pt idx="90">
                  <c:v>6.2161269001981481</c:v>
                </c:pt>
                <c:pt idx="91">
                  <c:v>6.2161269001981481</c:v>
                </c:pt>
                <c:pt idx="92">
                  <c:v>6.2161269001981481</c:v>
                </c:pt>
                <c:pt idx="93">
                  <c:v>6.2161269001981481</c:v>
                </c:pt>
                <c:pt idx="94">
                  <c:v>6.2161269001981481</c:v>
                </c:pt>
                <c:pt idx="95">
                  <c:v>6.2161269001981481</c:v>
                </c:pt>
                <c:pt idx="96">
                  <c:v>6.2161269001981481</c:v>
                </c:pt>
                <c:pt idx="97">
                  <c:v>6.2161269001981481</c:v>
                </c:pt>
                <c:pt idx="98">
                  <c:v>6.2161269001981481</c:v>
                </c:pt>
                <c:pt idx="99">
                  <c:v>6.2161269001981481</c:v>
                </c:pt>
                <c:pt idx="100">
                  <c:v>6.2161269001981481</c:v>
                </c:pt>
                <c:pt idx="101">
                  <c:v>6.2161269001981481</c:v>
                </c:pt>
                <c:pt idx="102">
                  <c:v>6.2161269001981481</c:v>
                </c:pt>
                <c:pt idx="103">
                  <c:v>6.2161269001981481</c:v>
                </c:pt>
                <c:pt idx="104">
                  <c:v>6.2161269001981481</c:v>
                </c:pt>
                <c:pt idx="105">
                  <c:v>6.2161269001981481</c:v>
                </c:pt>
                <c:pt idx="106">
                  <c:v>6.2161269001981481</c:v>
                </c:pt>
                <c:pt idx="107">
                  <c:v>6.2161269001981481</c:v>
                </c:pt>
                <c:pt idx="108">
                  <c:v>6.2161269001981481</c:v>
                </c:pt>
                <c:pt idx="109">
                  <c:v>6.2161269001981481</c:v>
                </c:pt>
                <c:pt idx="110">
                  <c:v>6.2161269001981481</c:v>
                </c:pt>
                <c:pt idx="111">
                  <c:v>6.2161269001981481</c:v>
                </c:pt>
                <c:pt idx="112">
                  <c:v>6.2161269001981481</c:v>
                </c:pt>
                <c:pt idx="113">
                  <c:v>6.2161269001981481</c:v>
                </c:pt>
                <c:pt idx="114">
                  <c:v>6.2161269001981481</c:v>
                </c:pt>
                <c:pt idx="115">
                  <c:v>6.2161269001981481</c:v>
                </c:pt>
                <c:pt idx="116">
                  <c:v>6.2161269001981481</c:v>
                </c:pt>
                <c:pt idx="117">
                  <c:v>6.2161269001981481</c:v>
                </c:pt>
                <c:pt idx="118">
                  <c:v>6.2161269001981481</c:v>
                </c:pt>
                <c:pt idx="119">
                  <c:v>6.2161269001981481</c:v>
                </c:pt>
                <c:pt idx="120">
                  <c:v>6.2161269001981481</c:v>
                </c:pt>
                <c:pt idx="121">
                  <c:v>6.2161269001981481</c:v>
                </c:pt>
                <c:pt idx="122">
                  <c:v>6.2161269001981481</c:v>
                </c:pt>
                <c:pt idx="123">
                  <c:v>6.2161269001981481</c:v>
                </c:pt>
                <c:pt idx="124">
                  <c:v>6.2161269001981481</c:v>
                </c:pt>
                <c:pt idx="125">
                  <c:v>6.2161269001981481</c:v>
                </c:pt>
                <c:pt idx="126">
                  <c:v>6.2161269001981481</c:v>
                </c:pt>
                <c:pt idx="127">
                  <c:v>6.2161269001981481</c:v>
                </c:pt>
                <c:pt idx="128">
                  <c:v>6.2161269001981481</c:v>
                </c:pt>
                <c:pt idx="129">
                  <c:v>6.2161269001981481</c:v>
                </c:pt>
                <c:pt idx="130">
                  <c:v>6.2161269001981481</c:v>
                </c:pt>
                <c:pt idx="131">
                  <c:v>6.2161269001981481</c:v>
                </c:pt>
                <c:pt idx="132">
                  <c:v>6.2161269001981481</c:v>
                </c:pt>
                <c:pt idx="133">
                  <c:v>6.2161269001981481</c:v>
                </c:pt>
                <c:pt idx="134">
                  <c:v>6.2161269001981481</c:v>
                </c:pt>
                <c:pt idx="135">
                  <c:v>6.2161269001981481</c:v>
                </c:pt>
                <c:pt idx="136">
                  <c:v>6.2161269001981481</c:v>
                </c:pt>
                <c:pt idx="137">
                  <c:v>6.2161269001981481</c:v>
                </c:pt>
                <c:pt idx="138">
                  <c:v>6.2161269001981481</c:v>
                </c:pt>
                <c:pt idx="139">
                  <c:v>6.2161269001981481</c:v>
                </c:pt>
                <c:pt idx="140">
                  <c:v>6.2161269001981481</c:v>
                </c:pt>
                <c:pt idx="141">
                  <c:v>6.2161269001981481</c:v>
                </c:pt>
                <c:pt idx="142">
                  <c:v>6.2161269001981481</c:v>
                </c:pt>
                <c:pt idx="143">
                  <c:v>6.2161269001981481</c:v>
                </c:pt>
                <c:pt idx="144">
                  <c:v>6.2161269001981481</c:v>
                </c:pt>
                <c:pt idx="145">
                  <c:v>6.2161269001981481</c:v>
                </c:pt>
                <c:pt idx="146">
                  <c:v>6.2161269001981481</c:v>
                </c:pt>
                <c:pt idx="147">
                  <c:v>6.2161269001981481</c:v>
                </c:pt>
                <c:pt idx="148">
                  <c:v>6.2161269001981481</c:v>
                </c:pt>
                <c:pt idx="149">
                  <c:v>6.2161269001981481</c:v>
                </c:pt>
                <c:pt idx="150">
                  <c:v>6.2161269001981481</c:v>
                </c:pt>
                <c:pt idx="151">
                  <c:v>6.2161269001981481</c:v>
                </c:pt>
                <c:pt idx="152">
                  <c:v>6.2161269001981481</c:v>
                </c:pt>
                <c:pt idx="153">
                  <c:v>6.2161269001981481</c:v>
                </c:pt>
                <c:pt idx="154">
                  <c:v>6.2161269001981481</c:v>
                </c:pt>
                <c:pt idx="155">
                  <c:v>6.2161269001981481</c:v>
                </c:pt>
                <c:pt idx="156">
                  <c:v>6.2161269001981481</c:v>
                </c:pt>
                <c:pt idx="157">
                  <c:v>6.2161269001981481</c:v>
                </c:pt>
                <c:pt idx="158">
                  <c:v>6.2161269001981481</c:v>
                </c:pt>
                <c:pt idx="159">
                  <c:v>6.2161269001981481</c:v>
                </c:pt>
                <c:pt idx="160">
                  <c:v>6.2161269001981481</c:v>
                </c:pt>
                <c:pt idx="161">
                  <c:v>6.2161269001981481</c:v>
                </c:pt>
                <c:pt idx="162">
                  <c:v>6.2161269001981481</c:v>
                </c:pt>
                <c:pt idx="163">
                  <c:v>6.2161269001981481</c:v>
                </c:pt>
                <c:pt idx="164">
                  <c:v>6.2161269001981481</c:v>
                </c:pt>
                <c:pt idx="165">
                  <c:v>6.2161269001981481</c:v>
                </c:pt>
                <c:pt idx="166">
                  <c:v>6.2161269001981481</c:v>
                </c:pt>
                <c:pt idx="167">
                  <c:v>6.2161269001981481</c:v>
                </c:pt>
                <c:pt idx="168">
                  <c:v>6.2161269001981481</c:v>
                </c:pt>
                <c:pt idx="169">
                  <c:v>6.2161269001981481</c:v>
                </c:pt>
                <c:pt idx="170">
                  <c:v>6.2161269001981481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6403-4A01-B224-AFA20763FD53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Results!$AD$4:$AD$174</c:f>
              <c:numCache>
                <c:formatCode>0.00</c:formatCode>
                <c:ptCount val="171"/>
                <c:pt idx="0">
                  <c:v>-8.6112143967318779</c:v>
                </c:pt>
                <c:pt idx="1">
                  <c:v>-8.6112143967318779</c:v>
                </c:pt>
                <c:pt idx="2">
                  <c:v>-8.6112143967318779</c:v>
                </c:pt>
                <c:pt idx="3">
                  <c:v>-8.6112143967318779</c:v>
                </c:pt>
                <c:pt idx="4">
                  <c:v>-8.6112143967318779</c:v>
                </c:pt>
                <c:pt idx="5">
                  <c:v>-8.6112143967318779</c:v>
                </c:pt>
                <c:pt idx="6">
                  <c:v>-8.6112143967318779</c:v>
                </c:pt>
                <c:pt idx="7">
                  <c:v>-8.6112143967318779</c:v>
                </c:pt>
                <c:pt idx="8">
                  <c:v>-8.6112143967318779</c:v>
                </c:pt>
                <c:pt idx="9">
                  <c:v>-8.6112143967318779</c:v>
                </c:pt>
                <c:pt idx="10">
                  <c:v>-8.6112143967318779</c:v>
                </c:pt>
                <c:pt idx="11">
                  <c:v>-8.6112143967318779</c:v>
                </c:pt>
                <c:pt idx="12">
                  <c:v>-8.6112143967318779</c:v>
                </c:pt>
                <c:pt idx="13">
                  <c:v>-8.6112143967318779</c:v>
                </c:pt>
                <c:pt idx="14">
                  <c:v>-8.6112143967318779</c:v>
                </c:pt>
                <c:pt idx="15">
                  <c:v>-8.6112143967318779</c:v>
                </c:pt>
                <c:pt idx="16">
                  <c:v>-8.6112143967318779</c:v>
                </c:pt>
                <c:pt idx="17">
                  <c:v>-8.6112143967318779</c:v>
                </c:pt>
                <c:pt idx="18">
                  <c:v>-8.6112143967318779</c:v>
                </c:pt>
                <c:pt idx="19">
                  <c:v>-8.6112143967318779</c:v>
                </c:pt>
                <c:pt idx="20">
                  <c:v>-8.6112143967318779</c:v>
                </c:pt>
                <c:pt idx="21">
                  <c:v>-8.6112143967318779</c:v>
                </c:pt>
                <c:pt idx="22">
                  <c:v>-8.6112143967318779</c:v>
                </c:pt>
                <c:pt idx="23">
                  <c:v>-8.6112143967318779</c:v>
                </c:pt>
                <c:pt idx="24">
                  <c:v>-8.6112143967318779</c:v>
                </c:pt>
                <c:pt idx="25">
                  <c:v>-8.6112143967318779</c:v>
                </c:pt>
                <c:pt idx="26">
                  <c:v>-8.6112143967318779</c:v>
                </c:pt>
                <c:pt idx="27">
                  <c:v>-8.6112143967318779</c:v>
                </c:pt>
                <c:pt idx="28">
                  <c:v>-8.6112143967318779</c:v>
                </c:pt>
                <c:pt idx="29">
                  <c:v>-8.6112143967318779</c:v>
                </c:pt>
                <c:pt idx="30">
                  <c:v>-8.6112143967318779</c:v>
                </c:pt>
                <c:pt idx="31">
                  <c:v>-8.6112143967318779</c:v>
                </c:pt>
                <c:pt idx="32">
                  <c:v>-8.6112143967318779</c:v>
                </c:pt>
                <c:pt idx="33">
                  <c:v>-8.6112143967318779</c:v>
                </c:pt>
                <c:pt idx="34">
                  <c:v>-8.6112143967318779</c:v>
                </c:pt>
                <c:pt idx="35">
                  <c:v>-8.6112143967318779</c:v>
                </c:pt>
                <c:pt idx="36">
                  <c:v>-8.6112143967318779</c:v>
                </c:pt>
                <c:pt idx="37">
                  <c:v>-8.6112143967318779</c:v>
                </c:pt>
                <c:pt idx="38">
                  <c:v>-8.6112143967318779</c:v>
                </c:pt>
                <c:pt idx="39">
                  <c:v>-8.6112143967318779</c:v>
                </c:pt>
                <c:pt idx="40">
                  <c:v>-8.6112143967318779</c:v>
                </c:pt>
                <c:pt idx="41">
                  <c:v>-8.6112143967318779</c:v>
                </c:pt>
                <c:pt idx="42">
                  <c:v>-8.6112143967318779</c:v>
                </c:pt>
                <c:pt idx="43">
                  <c:v>-8.6112143967318779</c:v>
                </c:pt>
                <c:pt idx="44">
                  <c:v>-8.6112143967318779</c:v>
                </c:pt>
                <c:pt idx="45">
                  <c:v>-8.6112143967318779</c:v>
                </c:pt>
                <c:pt idx="46">
                  <c:v>-8.6112143967318779</c:v>
                </c:pt>
                <c:pt idx="47">
                  <c:v>-8.6112143967318779</c:v>
                </c:pt>
                <c:pt idx="48">
                  <c:v>-8.6112143967318779</c:v>
                </c:pt>
                <c:pt idx="49">
                  <c:v>-8.6112143967318779</c:v>
                </c:pt>
                <c:pt idx="50">
                  <c:v>-8.6112143967318779</c:v>
                </c:pt>
                <c:pt idx="51">
                  <c:v>-8.6112143967318779</c:v>
                </c:pt>
                <c:pt idx="52">
                  <c:v>-8.6112143967318779</c:v>
                </c:pt>
                <c:pt idx="53">
                  <c:v>-8.6112143967318779</c:v>
                </c:pt>
                <c:pt idx="54">
                  <c:v>-8.6112143967318779</c:v>
                </c:pt>
                <c:pt idx="55">
                  <c:v>-8.6112143967318779</c:v>
                </c:pt>
                <c:pt idx="56">
                  <c:v>-8.6112143967318779</c:v>
                </c:pt>
                <c:pt idx="57">
                  <c:v>-8.6112143967318779</c:v>
                </c:pt>
                <c:pt idx="58">
                  <c:v>-8.6112143967318779</c:v>
                </c:pt>
                <c:pt idx="59">
                  <c:v>-8.6112143967318779</c:v>
                </c:pt>
                <c:pt idx="60">
                  <c:v>-8.6112143967318779</c:v>
                </c:pt>
                <c:pt idx="61">
                  <c:v>-8.6112143967318779</c:v>
                </c:pt>
                <c:pt idx="62">
                  <c:v>-8.6112143967318779</c:v>
                </c:pt>
                <c:pt idx="63">
                  <c:v>-8.6112143967318779</c:v>
                </c:pt>
                <c:pt idx="64">
                  <c:v>-8.6112143967318779</c:v>
                </c:pt>
                <c:pt idx="65">
                  <c:v>-8.6112143967318779</c:v>
                </c:pt>
                <c:pt idx="66">
                  <c:v>-8.6112143967318779</c:v>
                </c:pt>
                <c:pt idx="67">
                  <c:v>-8.6112143967318779</c:v>
                </c:pt>
                <c:pt idx="68">
                  <c:v>-8.6112143967318779</c:v>
                </c:pt>
                <c:pt idx="69">
                  <c:v>-8.6112143967318779</c:v>
                </c:pt>
                <c:pt idx="70">
                  <c:v>-8.6112143967318779</c:v>
                </c:pt>
                <c:pt idx="71">
                  <c:v>-8.6112143967318779</c:v>
                </c:pt>
                <c:pt idx="72">
                  <c:v>-8.6112143967318779</c:v>
                </c:pt>
                <c:pt idx="73">
                  <c:v>-8.6112143967318779</c:v>
                </c:pt>
                <c:pt idx="74">
                  <c:v>-8.6112143967318779</c:v>
                </c:pt>
                <c:pt idx="75">
                  <c:v>-8.6112143967318779</c:v>
                </c:pt>
                <c:pt idx="76">
                  <c:v>-8.6112143967318779</c:v>
                </c:pt>
                <c:pt idx="77">
                  <c:v>-8.6112143967318779</c:v>
                </c:pt>
                <c:pt idx="78">
                  <c:v>-8.6112143967318779</c:v>
                </c:pt>
                <c:pt idx="79">
                  <c:v>-8.6112143967318779</c:v>
                </c:pt>
                <c:pt idx="80">
                  <c:v>-8.6112143967318779</c:v>
                </c:pt>
                <c:pt idx="81">
                  <c:v>-8.6112143967318779</c:v>
                </c:pt>
                <c:pt idx="82">
                  <c:v>-8.6112143967318779</c:v>
                </c:pt>
                <c:pt idx="83">
                  <c:v>-8.6112143967318779</c:v>
                </c:pt>
                <c:pt idx="84">
                  <c:v>-8.6112143967318779</c:v>
                </c:pt>
                <c:pt idx="85">
                  <c:v>-8.6112143967318779</c:v>
                </c:pt>
                <c:pt idx="86">
                  <c:v>-8.6112143967318779</c:v>
                </c:pt>
                <c:pt idx="87">
                  <c:v>-8.6112143967318779</c:v>
                </c:pt>
                <c:pt idx="88">
                  <c:v>-8.6112143967318779</c:v>
                </c:pt>
                <c:pt idx="89">
                  <c:v>-8.6112143967318779</c:v>
                </c:pt>
                <c:pt idx="90">
                  <c:v>-8.6112143967318779</c:v>
                </c:pt>
                <c:pt idx="91">
                  <c:v>-8.6112143967318779</c:v>
                </c:pt>
                <c:pt idx="92">
                  <c:v>-8.6112143967318779</c:v>
                </c:pt>
                <c:pt idx="93">
                  <c:v>-8.6112143967318779</c:v>
                </c:pt>
                <c:pt idx="94">
                  <c:v>-8.6112143967318779</c:v>
                </c:pt>
                <c:pt idx="95">
                  <c:v>-8.6112143967318779</c:v>
                </c:pt>
                <c:pt idx="96">
                  <c:v>-8.6112143967318779</c:v>
                </c:pt>
                <c:pt idx="97">
                  <c:v>-8.6112143967318779</c:v>
                </c:pt>
                <c:pt idx="98">
                  <c:v>-8.6112143967318779</c:v>
                </c:pt>
                <c:pt idx="99">
                  <c:v>-8.6112143967318779</c:v>
                </c:pt>
                <c:pt idx="100">
                  <c:v>-8.6112143967318779</c:v>
                </c:pt>
                <c:pt idx="101">
                  <c:v>-8.6112143967318779</c:v>
                </c:pt>
                <c:pt idx="102">
                  <c:v>-8.6112143967318779</c:v>
                </c:pt>
                <c:pt idx="103">
                  <c:v>-8.6112143967318779</c:v>
                </c:pt>
                <c:pt idx="104">
                  <c:v>-8.6112143967318779</c:v>
                </c:pt>
                <c:pt idx="105">
                  <c:v>-8.6112143967318779</c:v>
                </c:pt>
                <c:pt idx="106">
                  <c:v>-8.6112143967318779</c:v>
                </c:pt>
                <c:pt idx="107">
                  <c:v>-8.6112143967318779</c:v>
                </c:pt>
                <c:pt idx="108">
                  <c:v>-8.6112143967318779</c:v>
                </c:pt>
                <c:pt idx="109">
                  <c:v>-8.6112143967318779</c:v>
                </c:pt>
                <c:pt idx="110">
                  <c:v>-8.6112143967318779</c:v>
                </c:pt>
                <c:pt idx="111">
                  <c:v>-8.6112143967318779</c:v>
                </c:pt>
                <c:pt idx="112">
                  <c:v>-8.6112143967318779</c:v>
                </c:pt>
                <c:pt idx="113">
                  <c:v>-8.6112143967318779</c:v>
                </c:pt>
                <c:pt idx="114">
                  <c:v>-8.6112143967318779</c:v>
                </c:pt>
                <c:pt idx="115">
                  <c:v>-8.6112143967318779</c:v>
                </c:pt>
                <c:pt idx="116">
                  <c:v>-8.6112143967318779</c:v>
                </c:pt>
                <c:pt idx="117">
                  <c:v>-8.6112143967318779</c:v>
                </c:pt>
                <c:pt idx="118">
                  <c:v>-8.6112143967318779</c:v>
                </c:pt>
                <c:pt idx="119">
                  <c:v>-8.6112143967318779</c:v>
                </c:pt>
                <c:pt idx="120">
                  <c:v>-8.6112143967318779</c:v>
                </c:pt>
                <c:pt idx="121">
                  <c:v>-8.6112143967318779</c:v>
                </c:pt>
                <c:pt idx="122">
                  <c:v>-8.6112143967318779</c:v>
                </c:pt>
                <c:pt idx="123">
                  <c:v>-8.6112143967318779</c:v>
                </c:pt>
                <c:pt idx="124">
                  <c:v>-8.6112143967318779</c:v>
                </c:pt>
                <c:pt idx="125">
                  <c:v>-8.6112143967318779</c:v>
                </c:pt>
                <c:pt idx="126">
                  <c:v>-8.6112143967318779</c:v>
                </c:pt>
                <c:pt idx="127">
                  <c:v>-8.6112143967318779</c:v>
                </c:pt>
                <c:pt idx="128">
                  <c:v>-8.6112143967318779</c:v>
                </c:pt>
                <c:pt idx="129">
                  <c:v>-8.6112143967318779</c:v>
                </c:pt>
                <c:pt idx="130">
                  <c:v>-8.6112143967318779</c:v>
                </c:pt>
                <c:pt idx="131">
                  <c:v>-8.6112143967318779</c:v>
                </c:pt>
                <c:pt idx="132">
                  <c:v>-8.6112143967318779</c:v>
                </c:pt>
                <c:pt idx="133">
                  <c:v>-8.6112143967318779</c:v>
                </c:pt>
                <c:pt idx="134">
                  <c:v>-8.6112143967318779</c:v>
                </c:pt>
                <c:pt idx="135">
                  <c:v>-8.6112143967318779</c:v>
                </c:pt>
                <c:pt idx="136">
                  <c:v>-8.6112143967318779</c:v>
                </c:pt>
                <c:pt idx="137">
                  <c:v>-8.6112143967318779</c:v>
                </c:pt>
                <c:pt idx="138">
                  <c:v>-8.6112143967318779</c:v>
                </c:pt>
                <c:pt idx="139">
                  <c:v>-8.6112143967318779</c:v>
                </c:pt>
                <c:pt idx="140">
                  <c:v>-8.6112143967318779</c:v>
                </c:pt>
                <c:pt idx="141">
                  <c:v>-8.6112143967318779</c:v>
                </c:pt>
                <c:pt idx="142">
                  <c:v>-8.6112143967318779</c:v>
                </c:pt>
                <c:pt idx="143">
                  <c:v>-8.6112143967318779</c:v>
                </c:pt>
                <c:pt idx="144">
                  <c:v>-8.6112143967318779</c:v>
                </c:pt>
                <c:pt idx="145">
                  <c:v>-8.6112143967318779</c:v>
                </c:pt>
                <c:pt idx="146">
                  <c:v>-8.6112143967318779</c:v>
                </c:pt>
                <c:pt idx="147">
                  <c:v>-8.6112143967318779</c:v>
                </c:pt>
                <c:pt idx="148">
                  <c:v>-8.6112143967318779</c:v>
                </c:pt>
                <c:pt idx="149">
                  <c:v>-8.6112143967318779</c:v>
                </c:pt>
                <c:pt idx="150">
                  <c:v>-8.6112143967318779</c:v>
                </c:pt>
                <c:pt idx="151">
                  <c:v>-8.6112143967318779</c:v>
                </c:pt>
                <c:pt idx="152">
                  <c:v>-8.6112143967318779</c:v>
                </c:pt>
                <c:pt idx="153">
                  <c:v>-8.6112143967318779</c:v>
                </c:pt>
                <c:pt idx="154">
                  <c:v>-8.6112143967318779</c:v>
                </c:pt>
                <c:pt idx="155">
                  <c:v>-8.6112143967318779</c:v>
                </c:pt>
                <c:pt idx="156">
                  <c:v>-8.6112143967318779</c:v>
                </c:pt>
                <c:pt idx="157">
                  <c:v>-8.6112143967318779</c:v>
                </c:pt>
                <c:pt idx="158">
                  <c:v>-8.6112143967318779</c:v>
                </c:pt>
                <c:pt idx="159">
                  <c:v>-8.6112143967318779</c:v>
                </c:pt>
                <c:pt idx="160">
                  <c:v>-8.6112143967318779</c:v>
                </c:pt>
                <c:pt idx="161">
                  <c:v>-8.6112143967318779</c:v>
                </c:pt>
                <c:pt idx="162">
                  <c:v>-8.6112143967318779</c:v>
                </c:pt>
                <c:pt idx="163">
                  <c:v>-8.6112143967318779</c:v>
                </c:pt>
                <c:pt idx="164">
                  <c:v>-8.6112143967318779</c:v>
                </c:pt>
                <c:pt idx="165">
                  <c:v>-8.6112143967318779</c:v>
                </c:pt>
                <c:pt idx="166">
                  <c:v>-8.6112143967318779</c:v>
                </c:pt>
                <c:pt idx="167">
                  <c:v>-8.6112143967318779</c:v>
                </c:pt>
                <c:pt idx="168">
                  <c:v>-8.6112143967318779</c:v>
                </c:pt>
                <c:pt idx="169">
                  <c:v>-8.6112143967318779</c:v>
                </c:pt>
                <c:pt idx="170">
                  <c:v>-8.6112143967318779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6403-4A01-B224-AFA20763FD53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Results!$AE$4:$AE$174</c:f>
              <c:numCache>
                <c:formatCode>0.00</c:formatCode>
                <c:ptCount val="171"/>
                <c:pt idx="0">
                  <c:v>11.043468197128174</c:v>
                </c:pt>
                <c:pt idx="1">
                  <c:v>11.043468197128174</c:v>
                </c:pt>
                <c:pt idx="2">
                  <c:v>11.043468197128174</c:v>
                </c:pt>
                <c:pt idx="3">
                  <c:v>11.043468197128174</c:v>
                </c:pt>
                <c:pt idx="4">
                  <c:v>11.043468197128174</c:v>
                </c:pt>
                <c:pt idx="5">
                  <c:v>11.043468197128174</c:v>
                </c:pt>
                <c:pt idx="6">
                  <c:v>11.043468197128174</c:v>
                </c:pt>
                <c:pt idx="7">
                  <c:v>11.043468197128174</c:v>
                </c:pt>
                <c:pt idx="8">
                  <c:v>11.043468197128174</c:v>
                </c:pt>
                <c:pt idx="9">
                  <c:v>11.043468197128174</c:v>
                </c:pt>
                <c:pt idx="10">
                  <c:v>11.043468197128174</c:v>
                </c:pt>
                <c:pt idx="11">
                  <c:v>11.043468197128174</c:v>
                </c:pt>
                <c:pt idx="12">
                  <c:v>11.043468197128174</c:v>
                </c:pt>
                <c:pt idx="13">
                  <c:v>11.043468197128174</c:v>
                </c:pt>
                <c:pt idx="14">
                  <c:v>11.043468197128174</c:v>
                </c:pt>
                <c:pt idx="15">
                  <c:v>11.043468197128174</c:v>
                </c:pt>
                <c:pt idx="16">
                  <c:v>11.043468197128174</c:v>
                </c:pt>
                <c:pt idx="17">
                  <c:v>11.043468197128174</c:v>
                </c:pt>
                <c:pt idx="18">
                  <c:v>11.043468197128174</c:v>
                </c:pt>
                <c:pt idx="19">
                  <c:v>11.043468197128174</c:v>
                </c:pt>
                <c:pt idx="20">
                  <c:v>11.043468197128174</c:v>
                </c:pt>
                <c:pt idx="21">
                  <c:v>11.043468197128174</c:v>
                </c:pt>
                <c:pt idx="22">
                  <c:v>11.043468197128174</c:v>
                </c:pt>
                <c:pt idx="23">
                  <c:v>11.043468197128174</c:v>
                </c:pt>
                <c:pt idx="24">
                  <c:v>11.043468197128174</c:v>
                </c:pt>
                <c:pt idx="25">
                  <c:v>11.043468197128174</c:v>
                </c:pt>
                <c:pt idx="26">
                  <c:v>11.043468197128174</c:v>
                </c:pt>
                <c:pt idx="27">
                  <c:v>11.043468197128174</c:v>
                </c:pt>
                <c:pt idx="28">
                  <c:v>11.043468197128174</c:v>
                </c:pt>
                <c:pt idx="29">
                  <c:v>11.043468197128174</c:v>
                </c:pt>
                <c:pt idx="30">
                  <c:v>11.043468197128174</c:v>
                </c:pt>
                <c:pt idx="31">
                  <c:v>11.043468197128174</c:v>
                </c:pt>
                <c:pt idx="32">
                  <c:v>11.043468197128174</c:v>
                </c:pt>
                <c:pt idx="33">
                  <c:v>11.043468197128174</c:v>
                </c:pt>
                <c:pt idx="34">
                  <c:v>11.043468197128174</c:v>
                </c:pt>
                <c:pt idx="35">
                  <c:v>11.043468197128174</c:v>
                </c:pt>
                <c:pt idx="36">
                  <c:v>11.043468197128174</c:v>
                </c:pt>
                <c:pt idx="37">
                  <c:v>11.043468197128174</c:v>
                </c:pt>
                <c:pt idx="38">
                  <c:v>11.043468197128174</c:v>
                </c:pt>
                <c:pt idx="39">
                  <c:v>11.043468197128174</c:v>
                </c:pt>
                <c:pt idx="40">
                  <c:v>11.043468197128174</c:v>
                </c:pt>
                <c:pt idx="41">
                  <c:v>11.043468197128174</c:v>
                </c:pt>
                <c:pt idx="42">
                  <c:v>11.043468197128174</c:v>
                </c:pt>
                <c:pt idx="43">
                  <c:v>11.043468197128174</c:v>
                </c:pt>
                <c:pt idx="44">
                  <c:v>11.043468197128174</c:v>
                </c:pt>
                <c:pt idx="45">
                  <c:v>11.043468197128174</c:v>
                </c:pt>
                <c:pt idx="46">
                  <c:v>11.043468197128174</c:v>
                </c:pt>
                <c:pt idx="47">
                  <c:v>11.043468197128174</c:v>
                </c:pt>
                <c:pt idx="48">
                  <c:v>11.043468197128174</c:v>
                </c:pt>
                <c:pt idx="49">
                  <c:v>11.043468197128174</c:v>
                </c:pt>
                <c:pt idx="50">
                  <c:v>11.043468197128174</c:v>
                </c:pt>
                <c:pt idx="51">
                  <c:v>11.043468197128174</c:v>
                </c:pt>
                <c:pt idx="52">
                  <c:v>11.043468197128174</c:v>
                </c:pt>
                <c:pt idx="53">
                  <c:v>11.043468197128174</c:v>
                </c:pt>
                <c:pt idx="54">
                  <c:v>11.043468197128174</c:v>
                </c:pt>
                <c:pt idx="55">
                  <c:v>11.043468197128174</c:v>
                </c:pt>
                <c:pt idx="56">
                  <c:v>11.043468197128174</c:v>
                </c:pt>
                <c:pt idx="57">
                  <c:v>11.043468197128174</c:v>
                </c:pt>
                <c:pt idx="58">
                  <c:v>11.043468197128174</c:v>
                </c:pt>
                <c:pt idx="59">
                  <c:v>11.043468197128174</c:v>
                </c:pt>
                <c:pt idx="60">
                  <c:v>11.043468197128174</c:v>
                </c:pt>
                <c:pt idx="61">
                  <c:v>11.043468197128174</c:v>
                </c:pt>
                <c:pt idx="62">
                  <c:v>11.043468197128174</c:v>
                </c:pt>
                <c:pt idx="63">
                  <c:v>11.043468197128174</c:v>
                </c:pt>
                <c:pt idx="64">
                  <c:v>11.043468197128174</c:v>
                </c:pt>
                <c:pt idx="65">
                  <c:v>11.043468197128174</c:v>
                </c:pt>
                <c:pt idx="66">
                  <c:v>11.043468197128174</c:v>
                </c:pt>
                <c:pt idx="67">
                  <c:v>11.043468197128174</c:v>
                </c:pt>
                <c:pt idx="68">
                  <c:v>11.043468197128174</c:v>
                </c:pt>
                <c:pt idx="69">
                  <c:v>11.043468197128174</c:v>
                </c:pt>
                <c:pt idx="70">
                  <c:v>11.043468197128174</c:v>
                </c:pt>
                <c:pt idx="71">
                  <c:v>11.043468197128174</c:v>
                </c:pt>
                <c:pt idx="72">
                  <c:v>11.043468197128174</c:v>
                </c:pt>
                <c:pt idx="73">
                  <c:v>11.043468197128174</c:v>
                </c:pt>
                <c:pt idx="74">
                  <c:v>11.043468197128174</c:v>
                </c:pt>
                <c:pt idx="75">
                  <c:v>11.043468197128174</c:v>
                </c:pt>
                <c:pt idx="76">
                  <c:v>11.043468197128174</c:v>
                </c:pt>
                <c:pt idx="77">
                  <c:v>11.043468197128174</c:v>
                </c:pt>
                <c:pt idx="78">
                  <c:v>11.043468197128174</c:v>
                </c:pt>
                <c:pt idx="79">
                  <c:v>11.043468197128174</c:v>
                </c:pt>
                <c:pt idx="80">
                  <c:v>11.043468197128174</c:v>
                </c:pt>
                <c:pt idx="81">
                  <c:v>11.043468197128174</c:v>
                </c:pt>
                <c:pt idx="82">
                  <c:v>11.043468197128174</c:v>
                </c:pt>
                <c:pt idx="83">
                  <c:v>11.043468197128174</c:v>
                </c:pt>
                <c:pt idx="84">
                  <c:v>11.043468197128174</c:v>
                </c:pt>
                <c:pt idx="85">
                  <c:v>11.043468197128174</c:v>
                </c:pt>
                <c:pt idx="86">
                  <c:v>11.043468197128174</c:v>
                </c:pt>
                <c:pt idx="87">
                  <c:v>11.043468197128174</c:v>
                </c:pt>
                <c:pt idx="88">
                  <c:v>11.043468197128174</c:v>
                </c:pt>
                <c:pt idx="89">
                  <c:v>11.043468197128174</c:v>
                </c:pt>
                <c:pt idx="90">
                  <c:v>11.043468197128174</c:v>
                </c:pt>
                <c:pt idx="91">
                  <c:v>11.043468197128174</c:v>
                </c:pt>
                <c:pt idx="92">
                  <c:v>11.043468197128174</c:v>
                </c:pt>
                <c:pt idx="93">
                  <c:v>11.043468197128174</c:v>
                </c:pt>
                <c:pt idx="94">
                  <c:v>11.043468197128174</c:v>
                </c:pt>
                <c:pt idx="95">
                  <c:v>11.043468197128174</c:v>
                </c:pt>
                <c:pt idx="96">
                  <c:v>11.043468197128174</c:v>
                </c:pt>
                <c:pt idx="97">
                  <c:v>11.043468197128174</c:v>
                </c:pt>
                <c:pt idx="98">
                  <c:v>11.043468197128174</c:v>
                </c:pt>
                <c:pt idx="99">
                  <c:v>11.043468197128174</c:v>
                </c:pt>
                <c:pt idx="100">
                  <c:v>11.043468197128174</c:v>
                </c:pt>
                <c:pt idx="101">
                  <c:v>11.043468197128174</c:v>
                </c:pt>
                <c:pt idx="102">
                  <c:v>11.043468197128174</c:v>
                </c:pt>
                <c:pt idx="103">
                  <c:v>11.043468197128174</c:v>
                </c:pt>
                <c:pt idx="104">
                  <c:v>11.043468197128174</c:v>
                </c:pt>
                <c:pt idx="105">
                  <c:v>11.043468197128174</c:v>
                </c:pt>
                <c:pt idx="106">
                  <c:v>11.043468197128174</c:v>
                </c:pt>
                <c:pt idx="107">
                  <c:v>11.043468197128174</c:v>
                </c:pt>
                <c:pt idx="108">
                  <c:v>11.043468197128174</c:v>
                </c:pt>
                <c:pt idx="109">
                  <c:v>11.043468197128174</c:v>
                </c:pt>
                <c:pt idx="110">
                  <c:v>11.043468197128174</c:v>
                </c:pt>
                <c:pt idx="111">
                  <c:v>11.043468197128174</c:v>
                </c:pt>
                <c:pt idx="112">
                  <c:v>11.043468197128174</c:v>
                </c:pt>
                <c:pt idx="113">
                  <c:v>11.043468197128174</c:v>
                </c:pt>
                <c:pt idx="114">
                  <c:v>11.043468197128174</c:v>
                </c:pt>
                <c:pt idx="115">
                  <c:v>11.043468197128174</c:v>
                </c:pt>
                <c:pt idx="116">
                  <c:v>11.043468197128174</c:v>
                </c:pt>
                <c:pt idx="117">
                  <c:v>11.043468197128174</c:v>
                </c:pt>
                <c:pt idx="118">
                  <c:v>11.043468197128174</c:v>
                </c:pt>
                <c:pt idx="119">
                  <c:v>11.043468197128174</c:v>
                </c:pt>
                <c:pt idx="120">
                  <c:v>11.043468197128174</c:v>
                </c:pt>
                <c:pt idx="121">
                  <c:v>11.043468197128174</c:v>
                </c:pt>
                <c:pt idx="122">
                  <c:v>11.043468197128174</c:v>
                </c:pt>
                <c:pt idx="123">
                  <c:v>11.043468197128174</c:v>
                </c:pt>
                <c:pt idx="124">
                  <c:v>11.043468197128174</c:v>
                </c:pt>
                <c:pt idx="125">
                  <c:v>11.043468197128174</c:v>
                </c:pt>
                <c:pt idx="126">
                  <c:v>11.043468197128174</c:v>
                </c:pt>
                <c:pt idx="127">
                  <c:v>11.043468197128174</c:v>
                </c:pt>
                <c:pt idx="128">
                  <c:v>11.043468197128174</c:v>
                </c:pt>
                <c:pt idx="129">
                  <c:v>11.043468197128174</c:v>
                </c:pt>
                <c:pt idx="130">
                  <c:v>11.043468197128174</c:v>
                </c:pt>
                <c:pt idx="131">
                  <c:v>11.043468197128174</c:v>
                </c:pt>
                <c:pt idx="132">
                  <c:v>11.043468197128174</c:v>
                </c:pt>
                <c:pt idx="133">
                  <c:v>11.043468197128174</c:v>
                </c:pt>
                <c:pt idx="134">
                  <c:v>11.043468197128174</c:v>
                </c:pt>
                <c:pt idx="135">
                  <c:v>11.043468197128174</c:v>
                </c:pt>
                <c:pt idx="136">
                  <c:v>11.043468197128174</c:v>
                </c:pt>
                <c:pt idx="137">
                  <c:v>11.043468197128174</c:v>
                </c:pt>
                <c:pt idx="138">
                  <c:v>11.043468197128174</c:v>
                </c:pt>
                <c:pt idx="139">
                  <c:v>11.043468197128174</c:v>
                </c:pt>
                <c:pt idx="140">
                  <c:v>11.043468197128174</c:v>
                </c:pt>
                <c:pt idx="141">
                  <c:v>11.043468197128174</c:v>
                </c:pt>
                <c:pt idx="142">
                  <c:v>11.043468197128174</c:v>
                </c:pt>
                <c:pt idx="143">
                  <c:v>11.043468197128174</c:v>
                </c:pt>
                <c:pt idx="144">
                  <c:v>11.043468197128174</c:v>
                </c:pt>
                <c:pt idx="145">
                  <c:v>11.043468197128174</c:v>
                </c:pt>
                <c:pt idx="146">
                  <c:v>11.043468197128174</c:v>
                </c:pt>
                <c:pt idx="147">
                  <c:v>11.043468197128174</c:v>
                </c:pt>
                <c:pt idx="148">
                  <c:v>11.043468197128174</c:v>
                </c:pt>
                <c:pt idx="149">
                  <c:v>11.043468197128174</c:v>
                </c:pt>
                <c:pt idx="150">
                  <c:v>11.043468197128174</c:v>
                </c:pt>
                <c:pt idx="151">
                  <c:v>11.043468197128174</c:v>
                </c:pt>
                <c:pt idx="152">
                  <c:v>11.043468197128174</c:v>
                </c:pt>
                <c:pt idx="153">
                  <c:v>11.043468197128174</c:v>
                </c:pt>
                <c:pt idx="154">
                  <c:v>11.043468197128174</c:v>
                </c:pt>
                <c:pt idx="155">
                  <c:v>11.043468197128174</c:v>
                </c:pt>
                <c:pt idx="156">
                  <c:v>11.043468197128174</c:v>
                </c:pt>
                <c:pt idx="157">
                  <c:v>11.043468197128174</c:v>
                </c:pt>
                <c:pt idx="158">
                  <c:v>11.043468197128174</c:v>
                </c:pt>
                <c:pt idx="159">
                  <c:v>11.043468197128174</c:v>
                </c:pt>
                <c:pt idx="160">
                  <c:v>11.043468197128174</c:v>
                </c:pt>
                <c:pt idx="161">
                  <c:v>11.043468197128174</c:v>
                </c:pt>
                <c:pt idx="162">
                  <c:v>11.043468197128174</c:v>
                </c:pt>
                <c:pt idx="163">
                  <c:v>11.043468197128174</c:v>
                </c:pt>
                <c:pt idx="164">
                  <c:v>11.043468197128174</c:v>
                </c:pt>
                <c:pt idx="165">
                  <c:v>11.043468197128174</c:v>
                </c:pt>
                <c:pt idx="166">
                  <c:v>11.043468197128174</c:v>
                </c:pt>
                <c:pt idx="167">
                  <c:v>11.043468197128174</c:v>
                </c:pt>
                <c:pt idx="168">
                  <c:v>11.043468197128174</c:v>
                </c:pt>
                <c:pt idx="169">
                  <c:v>11.043468197128174</c:v>
                </c:pt>
                <c:pt idx="170">
                  <c:v>11.043468197128174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6403-4A01-B224-AFA20763F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5256"/>
        <c:axId val="231545648"/>
      </c:lineChart>
      <c:catAx>
        <c:axId val="23154525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5648"/>
        <c:crossesAt val="-35"/>
        <c:auto val="1"/>
        <c:lblAlgn val="ctr"/>
        <c:lblOffset val="100"/>
        <c:tickLblSkip val="9"/>
        <c:tickMarkSkip val="9"/>
        <c:noMultiLvlLbl val="0"/>
      </c:catAx>
      <c:valAx>
        <c:axId val="231545648"/>
        <c:scaling>
          <c:orientation val="minMax"/>
          <c:max val="25"/>
          <c:min val="-3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6753669043987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5256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2021
Sediment Mass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83011986685E-2"/>
          <c:y val="0.18052883608977557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47-42AA-B5F0-0965DE019D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47-42AA-B5F0-0965DE019D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47-42AA-B5F0-0965DE019D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47-42AA-B5F0-0965DE019D0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947-42AA-B5F0-0965DE019D0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947-42AA-B5F0-0965DE019D0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947-42AA-B5F0-0965DE019D0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947-42AA-B5F0-0965DE019D0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947-42AA-B5F0-0965DE019D0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947-42AA-B5F0-0965DE019D0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947-42AA-B5F0-0965DE019D0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1947-42AA-B5F0-0965DE019D0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947-42AA-B5F0-0965DE019D0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947-42AA-B5F0-0965DE019D0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947-42AA-B5F0-0965DE019D0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947-42AA-B5F0-0965DE019D0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947-42AA-B5F0-0965DE019D0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947-42AA-B5F0-0965DE019D0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947-42AA-B5F0-0965DE019D0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947-42AA-B5F0-0965DE019D0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947-42AA-B5F0-0965DE019D0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947-42AA-B5F0-0965DE019D0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947-42AA-B5F0-0965DE019D0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947-42AA-B5F0-0965DE019D05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1947-42AA-B5F0-0965DE019D05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1947-42AA-B5F0-0965DE019D05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1947-42AA-B5F0-0965DE019D05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1947-42AA-B5F0-0965DE019D0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1947-42AA-B5F0-0965DE019D0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1947-42AA-B5F0-0965DE019D05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1947-42AA-B5F0-0965DE019D05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1947-42AA-B5F0-0965DE019D05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1947-42AA-B5F0-0965DE019D05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1947-42AA-B5F0-0965DE019D05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1947-42AA-B5F0-0965DE019D05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1947-42AA-B5F0-0965DE019D05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1947-42AA-B5F0-0965DE019D05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1947-42AA-B5F0-0965DE019D05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1947-42AA-B5F0-0965DE019D05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1947-42AA-B5F0-0965DE019D05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1947-42AA-B5F0-0965DE019D05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1947-42AA-B5F0-0965DE019D05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1947-42AA-B5F0-0965DE019D05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1947-42AA-B5F0-0965DE019D05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1947-42AA-B5F0-0965DE019D05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1947-42AA-B5F0-0965DE019D05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1947-42AA-B5F0-0965DE019D05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1947-42AA-B5F0-0965DE019D05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1947-42AA-B5F0-0965DE019D05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1947-42AA-B5F0-0965DE019D05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1947-42AA-B5F0-0965DE019D05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1947-42AA-B5F0-0965DE019D05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1947-42AA-B5F0-0965DE019D05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1947-42AA-B5F0-0965DE019D05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1947-42AA-B5F0-0965DE019D05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1947-42AA-B5F0-0965DE019D05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1947-42AA-B5F0-0965DE019D05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1947-42AA-B5F0-0965DE019D05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1947-42AA-B5F0-0965DE019D05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1947-42AA-B5F0-0965DE019D05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1947-42AA-B5F0-0965DE019D05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1947-42AA-B5F0-0965DE019D05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1947-42AA-B5F0-0965DE019D05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1947-42AA-B5F0-0965DE019D05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1947-42AA-B5F0-0965DE019D05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1947-42AA-B5F0-0965DE019D05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1947-42AA-B5F0-0965DE019D05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1947-42AA-B5F0-0965DE019D05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1947-42AA-B5F0-0965DE019D05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1947-42AA-B5F0-0965DE019D05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1947-42AA-B5F0-0965DE019D05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1947-42AA-B5F0-0965DE019D05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1947-42AA-B5F0-0965DE019D05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1947-42AA-B5F0-0965DE019D05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1947-42AA-B5F0-0965DE019D05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1947-42AA-B5F0-0965DE019D05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1947-42AA-B5F0-0965DE019D05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1947-42AA-B5F0-0965DE019D05}"/>
              </c:ext>
            </c:extLst>
          </c:dPt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Results!$S$4:$S$174</c:f>
              <c:numCache>
                <c:formatCode>0.00</c:formatCode>
                <c:ptCount val="171"/>
                <c:pt idx="0">
                  <c:v>-4.5563549160671437</c:v>
                </c:pt>
                <c:pt idx="1">
                  <c:v>-7.7727952167414101</c:v>
                </c:pt>
                <c:pt idx="2">
                  <c:v>-1.9756838905775009</c:v>
                </c:pt>
                <c:pt idx="3">
                  <c:v>-3.5456336178594978</c:v>
                </c:pt>
                <c:pt idx="4">
                  <c:v>-1.9738936644380718</c:v>
                </c:pt>
                <c:pt idx="5">
                  <c:v>-1.7754105636928554</c:v>
                </c:pt>
                <c:pt idx="6">
                  <c:v>-3.8795811518324523</c:v>
                </c:pt>
                <c:pt idx="7">
                  <c:v>-2.4630147940823797</c:v>
                </c:pt>
                <c:pt idx="8">
                  <c:v>-2.5706388206388304</c:v>
                </c:pt>
                <c:pt idx="9">
                  <c:v>0.96618357487922124</c:v>
                </c:pt>
                <c:pt idx="10">
                  <c:v>-3.3333333333333446</c:v>
                </c:pt>
                <c:pt idx="11">
                  <c:v>-0.82089552238807284</c:v>
                </c:pt>
                <c:pt idx="12">
                  <c:v>5.4740957966764352</c:v>
                </c:pt>
                <c:pt idx="13">
                  <c:v>-0.71644642572836148</c:v>
                </c:pt>
                <c:pt idx="14">
                  <c:v>-0.90828533451485327</c:v>
                </c:pt>
                <c:pt idx="15">
                  <c:v>-0.76283670033668649</c:v>
                </c:pt>
                <c:pt idx="16">
                  <c:v>-3.8426313064946536</c:v>
                </c:pt>
                <c:pt idx="17">
                  <c:v>-1.5003843197540339</c:v>
                </c:pt>
                <c:pt idx="18">
                  <c:v>-10.096153846153836</c:v>
                </c:pt>
                <c:pt idx="19">
                  <c:v>-5.6801195814648695</c:v>
                </c:pt>
                <c:pt idx="20">
                  <c:v>-8.4293948126801261</c:v>
                </c:pt>
                <c:pt idx="21">
                  <c:v>-1.6366612111292977</c:v>
                </c:pt>
                <c:pt idx="22">
                  <c:v>-1.5953245932712048</c:v>
                </c:pt>
                <c:pt idx="23">
                  <c:v>0.25525832142127292</c:v>
                </c:pt>
                <c:pt idx="24">
                  <c:v>-0.84647739221872886</c:v>
                </c:pt>
                <c:pt idx="25">
                  <c:v>0.18754988028729863</c:v>
                </c:pt>
                <c:pt idx="26">
                  <c:v>-5.0765325744178184E-2</c:v>
                </c:pt>
                <c:pt idx="27">
                  <c:v>-6.5727699530516368</c:v>
                </c:pt>
                <c:pt idx="28">
                  <c:v>-5.057803468208097</c:v>
                </c:pt>
                <c:pt idx="29">
                  <c:v>-8.5778781038374685</c:v>
                </c:pt>
                <c:pt idx="30">
                  <c:v>-2.879841112214494</c:v>
                </c:pt>
                <c:pt idx="31">
                  <c:v>-3.368487328821026</c:v>
                </c:pt>
                <c:pt idx="32">
                  <c:v>-1.5406624848684827</c:v>
                </c:pt>
                <c:pt idx="33">
                  <c:v>-2.301024428684018</c:v>
                </c:pt>
                <c:pt idx="34">
                  <c:v>-6.0024009603843811E-2</c:v>
                </c:pt>
                <c:pt idx="35">
                  <c:v>-3.5564982171400437</c:v>
                </c:pt>
                <c:pt idx="36">
                  <c:v>-0.23094688221708065</c:v>
                </c:pt>
                <c:pt idx="37">
                  <c:v>-9.1883614088820806</c:v>
                </c:pt>
                <c:pt idx="38">
                  <c:v>-4.4161676646706507</c:v>
                </c:pt>
                <c:pt idx="39">
                  <c:v>3.4157449577098458</c:v>
                </c:pt>
                <c:pt idx="40">
                  <c:v>-0.86386104310066125</c:v>
                </c:pt>
                <c:pt idx="41">
                  <c:v>-9.9778270509979144E-2</c:v>
                </c:pt>
                <c:pt idx="42">
                  <c:v>1.198927275595528</c:v>
                </c:pt>
                <c:pt idx="43">
                  <c:v>0.85040124565814879</c:v>
                </c:pt>
                <c:pt idx="44">
                  <c:v>0.85577959058026931</c:v>
                </c:pt>
                <c:pt idx="45">
                  <c:v>-18.544600938967129</c:v>
                </c:pt>
                <c:pt idx="46">
                  <c:v>-9.663250366032214</c:v>
                </c:pt>
                <c:pt idx="47">
                  <c:v>-24.030418250950571</c:v>
                </c:pt>
                <c:pt idx="48">
                  <c:v>-3.6628849270664432</c:v>
                </c:pt>
                <c:pt idx="49">
                  <c:v>-0.79643198470850662</c:v>
                </c:pt>
                <c:pt idx="50">
                  <c:v>-1.233333333333321</c:v>
                </c:pt>
                <c:pt idx="51">
                  <c:v>0.10501995379122042</c:v>
                </c:pt>
                <c:pt idx="52">
                  <c:v>-0.69935659193542221</c:v>
                </c:pt>
                <c:pt idx="53">
                  <c:v>-0.21534485941057396</c:v>
                </c:pt>
                <c:pt idx="54">
                  <c:v>2.5345622119815761</c:v>
                </c:pt>
                <c:pt idx="55">
                  <c:v>-2.8614457831325284</c:v>
                </c:pt>
                <c:pt idx="56">
                  <c:v>-12.933526011560694</c:v>
                </c:pt>
                <c:pt idx="57">
                  <c:v>-4.636632686616263</c:v>
                </c:pt>
                <c:pt idx="58">
                  <c:v>-2.3760818253343996</c:v>
                </c:pt>
                <c:pt idx="59">
                  <c:v>-2.5107842052870319</c:v>
                </c:pt>
                <c:pt idx="60">
                  <c:v>-1.2396911278037426</c:v>
                </c:pt>
                <c:pt idx="61">
                  <c:v>-0.9224502835236762</c:v>
                </c:pt>
                <c:pt idx="62">
                  <c:v>-0.88593576965669796</c:v>
                </c:pt>
                <c:pt idx="63">
                  <c:v>2.0930232558139488</c:v>
                </c:pt>
                <c:pt idx="64">
                  <c:v>9.8009188361408928</c:v>
                </c:pt>
                <c:pt idx="65">
                  <c:v>0.14771048744461279</c:v>
                </c:pt>
                <c:pt idx="66">
                  <c:v>-1.8263473053892199</c:v>
                </c:pt>
                <c:pt idx="67">
                  <c:v>-1.7110266159695866</c:v>
                </c:pt>
                <c:pt idx="68">
                  <c:v>-1.4375760256552164</c:v>
                </c:pt>
                <c:pt idx="69">
                  <c:v>-0.68726719479565024</c:v>
                </c:pt>
                <c:pt idx="70">
                  <c:v>-0.58755345937087555</c:v>
                </c:pt>
                <c:pt idx="71">
                  <c:v>-1.2349462200839709</c:v>
                </c:pt>
                <c:pt idx="72">
                  <c:v>-7.4162679425837288</c:v>
                </c:pt>
                <c:pt idx="73">
                  <c:v>-6.6282420749279636</c:v>
                </c:pt>
                <c:pt idx="74">
                  <c:v>-5.2122114668652317</c:v>
                </c:pt>
                <c:pt idx="75">
                  <c:v>-3.7135278514588999</c:v>
                </c:pt>
                <c:pt idx="76">
                  <c:v>-0.82894946596526276</c:v>
                </c:pt>
                <c:pt idx="77">
                  <c:v>-0.95059135625068447</c:v>
                </c:pt>
                <c:pt idx="78">
                  <c:v>-0.71615263983272581</c:v>
                </c:pt>
                <c:pt idx="79">
                  <c:v>-1.0015162397254858</c:v>
                </c:pt>
                <c:pt idx="80">
                  <c:v>-0.34054302807178671</c:v>
                </c:pt>
                <c:pt idx="81">
                  <c:v>2.870813397129186</c:v>
                </c:pt>
                <c:pt idx="82">
                  <c:v>-4.0057224606580784</c:v>
                </c:pt>
                <c:pt idx="83">
                  <c:v>-3.0665669409124856</c:v>
                </c:pt>
                <c:pt idx="84">
                  <c:v>-4.4790652385589196</c:v>
                </c:pt>
                <c:pt idx="85">
                  <c:v>-1.2556898446083828</c:v>
                </c:pt>
                <c:pt idx="86">
                  <c:v>-1.8409872547036095</c:v>
                </c:pt>
                <c:pt idx="87">
                  <c:v>-0.36654971985128004</c:v>
                </c:pt>
                <c:pt idx="88">
                  <c:v>-0.3471529468097902</c:v>
                </c:pt>
                <c:pt idx="89">
                  <c:v>4.6064551791912808E-2</c:v>
                </c:pt>
                <c:pt idx="90">
                  <c:v>0.88495575221238398</c:v>
                </c:pt>
                <c:pt idx="91">
                  <c:v>0.54869684499313798</c:v>
                </c:pt>
                <c:pt idx="92">
                  <c:v>-3.5923753665689064</c:v>
                </c:pt>
                <c:pt idx="93">
                  <c:v>-0.55646481178395391</c:v>
                </c:pt>
                <c:pt idx="94">
                  <c:v>-0.35026269702278146</c:v>
                </c:pt>
                <c:pt idx="95">
                  <c:v>-0.18826135105205258</c:v>
                </c:pt>
                <c:pt idx="96">
                  <c:v>-0.76319916361735207</c:v>
                </c:pt>
                <c:pt idx="97">
                  <c:v>-0.10801728276523942</c:v>
                </c:pt>
                <c:pt idx="98">
                  <c:v>-0.31299864980973868</c:v>
                </c:pt>
                <c:pt idx="99">
                  <c:v>2.4608501118552484</c:v>
                </c:pt>
                <c:pt idx="100">
                  <c:v>1.0558069381616262</c:v>
                </c:pt>
                <c:pt idx="101">
                  <c:v>-0.89619118745181503</c:v>
                </c:pt>
                <c:pt idx="102">
                  <c:v>-2.2042139384120021</c:v>
                </c:pt>
                <c:pt idx="103">
                  <c:v>9.2075184150619008E-2</c:v>
                </c:pt>
                <c:pt idx="104">
                  <c:v>-2.0199802393235844</c:v>
                </c:pt>
                <c:pt idx="105">
                  <c:v>-1.31779282826689</c:v>
                </c:pt>
                <c:pt idx="106">
                  <c:v>-1.1143062544932161</c:v>
                </c:pt>
                <c:pt idx="107">
                  <c:v>-0.92001962708542639</c:v>
                </c:pt>
                <c:pt idx="108">
                  <c:v>-16.075650118203324</c:v>
                </c:pt>
                <c:pt idx="109">
                  <c:v>-15.361445783132533</c:v>
                </c:pt>
                <c:pt idx="110">
                  <c:v>-15.686274509803921</c:v>
                </c:pt>
                <c:pt idx="111">
                  <c:v>-9.0075335735342357</c:v>
                </c:pt>
                <c:pt idx="112">
                  <c:v>-8.641390205371243</c:v>
                </c:pt>
                <c:pt idx="113">
                  <c:v>-5.3191489361702056</c:v>
                </c:pt>
                <c:pt idx="114">
                  <c:v>-4.0198900811305931</c:v>
                </c:pt>
                <c:pt idx="115">
                  <c:v>-2.9429132287460718</c:v>
                </c:pt>
                <c:pt idx="116">
                  <c:v>-1.1310691515448932</c:v>
                </c:pt>
                <c:pt idx="117">
                  <c:v>-5.6097560975609841</c:v>
                </c:pt>
                <c:pt idx="118">
                  <c:v>-4.0847201210287354</c:v>
                </c:pt>
                <c:pt idx="119">
                  <c:v>-1.2130401819560199</c:v>
                </c:pt>
                <c:pt idx="120">
                  <c:v>-2.2771633051398852</c:v>
                </c:pt>
                <c:pt idx="121">
                  <c:v>-1.5726767275615425</c:v>
                </c:pt>
                <c:pt idx="122">
                  <c:v>-1.885758140554751</c:v>
                </c:pt>
                <c:pt idx="123">
                  <c:v>-0.43745443183001581</c:v>
                </c:pt>
                <c:pt idx="124">
                  <c:v>-0.52686197812724034</c:v>
                </c:pt>
                <c:pt idx="125">
                  <c:v>-0.50161563317432711</c:v>
                </c:pt>
                <c:pt idx="126">
                  <c:v>3.0373831775700997</c:v>
                </c:pt>
                <c:pt idx="127">
                  <c:v>-0.69686411149824956</c:v>
                </c:pt>
                <c:pt idx="128">
                  <c:v>-2.1361815754338989</c:v>
                </c:pt>
                <c:pt idx="129">
                  <c:v>-3.1199220019499507</c:v>
                </c:pt>
                <c:pt idx="130">
                  <c:v>-1.1153601019757642</c:v>
                </c:pt>
                <c:pt idx="131">
                  <c:v>-0.4996668887408337</c:v>
                </c:pt>
                <c:pt idx="132">
                  <c:v>-0.93625078897538594</c:v>
                </c:pt>
                <c:pt idx="133">
                  <c:v>-1.0415414813924706</c:v>
                </c:pt>
                <c:pt idx="134">
                  <c:v>-1.2720696419813664</c:v>
                </c:pt>
                <c:pt idx="135">
                  <c:v>-12.747252747252746</c:v>
                </c:pt>
                <c:pt idx="136">
                  <c:v>-0.45592705167172454</c:v>
                </c:pt>
                <c:pt idx="137">
                  <c:v>-4.8340548340548422</c:v>
                </c:pt>
                <c:pt idx="138">
                  <c:v>-0.42961004626570498</c:v>
                </c:pt>
                <c:pt idx="139">
                  <c:v>-1.5513693208801695</c:v>
                </c:pt>
                <c:pt idx="140">
                  <c:v>83.20957552920315</c:v>
                </c:pt>
                <c:pt idx="141">
                  <c:v>-44.549444874774075</c:v>
                </c:pt>
                <c:pt idx="142">
                  <c:v>1.3281971028449955</c:v>
                </c:pt>
                <c:pt idx="143">
                  <c:v>-2.0323775366203871</c:v>
                </c:pt>
                <c:pt idx="144">
                  <c:v>0</c:v>
                </c:pt>
                <c:pt idx="145">
                  <c:v>0.8941877794336861</c:v>
                </c:pt>
                <c:pt idx="146">
                  <c:v>0.55248618784531967</c:v>
                </c:pt>
                <c:pt idx="147">
                  <c:v>-0.85162135604323319</c:v>
                </c:pt>
                <c:pt idx="148">
                  <c:v>2.0529270248596685</c:v>
                </c:pt>
                <c:pt idx="149">
                  <c:v>-0.37652270210409289</c:v>
                </c:pt>
                <c:pt idx="150">
                  <c:v>-0.22334181685970864</c:v>
                </c:pt>
                <c:pt idx="151">
                  <c:v>0.36828718376646835</c:v>
                </c:pt>
                <c:pt idx="152">
                  <c:v>0.39125077017867249</c:v>
                </c:pt>
                <c:pt idx="153">
                  <c:v>2.6570048309178502</c:v>
                </c:pt>
                <c:pt idx="154">
                  <c:v>-5.2242256125751334</c:v>
                </c:pt>
                <c:pt idx="155">
                  <c:v>-2.1969696969697283</c:v>
                </c:pt>
                <c:pt idx="156">
                  <c:v>3.3613445378147561E-2</c:v>
                </c:pt>
                <c:pt idx="157">
                  <c:v>-1.5681719181065823</c:v>
                </c:pt>
                <c:pt idx="158">
                  <c:v>-1.4656895403064734</c:v>
                </c:pt>
                <c:pt idx="159">
                  <c:v>-0.65154935358094157</c:v>
                </c:pt>
                <c:pt idx="160">
                  <c:v>-0.35140963181855933</c:v>
                </c:pt>
                <c:pt idx="161">
                  <c:v>-0.64206936806857362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1947-42AA-B5F0-0965DE019D05}"/>
            </c:ext>
          </c:extLst>
        </c:ser>
        <c:ser>
          <c:idx val="1"/>
          <c:order val="1"/>
          <c:tx>
            <c:v>Median (-1.17%)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Results!$AF$4:$AF$174</c:f>
              <c:numCache>
                <c:formatCode>0.00</c:formatCode>
                <c:ptCount val="171"/>
                <c:pt idx="0">
                  <c:v>-1.1720546667504566</c:v>
                </c:pt>
                <c:pt idx="1">
                  <c:v>-1.1720546667504566</c:v>
                </c:pt>
                <c:pt idx="2">
                  <c:v>-1.1720546667504566</c:v>
                </c:pt>
                <c:pt idx="3">
                  <c:v>-1.1720546667504566</c:v>
                </c:pt>
                <c:pt idx="4">
                  <c:v>-1.1720546667504566</c:v>
                </c:pt>
                <c:pt idx="5">
                  <c:v>-1.1720546667504566</c:v>
                </c:pt>
                <c:pt idx="6">
                  <c:v>-1.1720546667504566</c:v>
                </c:pt>
                <c:pt idx="7">
                  <c:v>-1.1720546667504566</c:v>
                </c:pt>
                <c:pt idx="8">
                  <c:v>-1.1720546667504566</c:v>
                </c:pt>
                <c:pt idx="9">
                  <c:v>-1.1720546667504566</c:v>
                </c:pt>
                <c:pt idx="10">
                  <c:v>-1.1720546667504566</c:v>
                </c:pt>
                <c:pt idx="11">
                  <c:v>-1.1720546667504566</c:v>
                </c:pt>
                <c:pt idx="12">
                  <c:v>-1.1720546667504566</c:v>
                </c:pt>
                <c:pt idx="13">
                  <c:v>-1.1720546667504566</c:v>
                </c:pt>
                <c:pt idx="14">
                  <c:v>-1.1720546667504566</c:v>
                </c:pt>
                <c:pt idx="15">
                  <c:v>-1.1720546667504566</c:v>
                </c:pt>
                <c:pt idx="16">
                  <c:v>-1.1720546667504566</c:v>
                </c:pt>
                <c:pt idx="17">
                  <c:v>-1.1720546667504566</c:v>
                </c:pt>
                <c:pt idx="18">
                  <c:v>-1.1720546667504566</c:v>
                </c:pt>
                <c:pt idx="19">
                  <c:v>-1.1720546667504566</c:v>
                </c:pt>
                <c:pt idx="20">
                  <c:v>-1.1720546667504566</c:v>
                </c:pt>
                <c:pt idx="21">
                  <c:v>-1.1720546667504566</c:v>
                </c:pt>
                <c:pt idx="22">
                  <c:v>-1.1720546667504566</c:v>
                </c:pt>
                <c:pt idx="23">
                  <c:v>-1.1720546667504566</c:v>
                </c:pt>
                <c:pt idx="24">
                  <c:v>-1.1720546667504566</c:v>
                </c:pt>
                <c:pt idx="25">
                  <c:v>-1.1720546667504566</c:v>
                </c:pt>
                <c:pt idx="26">
                  <c:v>-1.1720546667504566</c:v>
                </c:pt>
                <c:pt idx="27">
                  <c:v>-1.1720546667504566</c:v>
                </c:pt>
                <c:pt idx="28">
                  <c:v>-1.1720546667504566</c:v>
                </c:pt>
                <c:pt idx="29">
                  <c:v>-1.1720546667504566</c:v>
                </c:pt>
                <c:pt idx="30">
                  <c:v>-1.1720546667504566</c:v>
                </c:pt>
                <c:pt idx="31">
                  <c:v>-1.1720546667504566</c:v>
                </c:pt>
                <c:pt idx="32">
                  <c:v>-1.1720546667504566</c:v>
                </c:pt>
                <c:pt idx="33">
                  <c:v>-1.1720546667504566</c:v>
                </c:pt>
                <c:pt idx="34">
                  <c:v>-1.1720546667504566</c:v>
                </c:pt>
                <c:pt idx="35">
                  <c:v>-1.1720546667504566</c:v>
                </c:pt>
                <c:pt idx="36">
                  <c:v>-1.1720546667504566</c:v>
                </c:pt>
                <c:pt idx="37">
                  <c:v>-1.1720546667504566</c:v>
                </c:pt>
                <c:pt idx="38">
                  <c:v>-1.1720546667504566</c:v>
                </c:pt>
                <c:pt idx="39">
                  <c:v>-1.1720546667504566</c:v>
                </c:pt>
                <c:pt idx="40">
                  <c:v>-1.1720546667504566</c:v>
                </c:pt>
                <c:pt idx="41">
                  <c:v>-1.1720546667504566</c:v>
                </c:pt>
                <c:pt idx="42">
                  <c:v>-1.1720546667504566</c:v>
                </c:pt>
                <c:pt idx="43">
                  <c:v>-1.1720546667504566</c:v>
                </c:pt>
                <c:pt idx="44">
                  <c:v>-1.1720546667504566</c:v>
                </c:pt>
                <c:pt idx="45">
                  <c:v>-1.1720546667504566</c:v>
                </c:pt>
                <c:pt idx="46">
                  <c:v>-1.1720546667504566</c:v>
                </c:pt>
                <c:pt idx="47">
                  <c:v>-1.1720546667504566</c:v>
                </c:pt>
                <c:pt idx="48">
                  <c:v>-1.1720546667504566</c:v>
                </c:pt>
                <c:pt idx="49">
                  <c:v>-1.1720546667504566</c:v>
                </c:pt>
                <c:pt idx="50">
                  <c:v>-1.1720546667504566</c:v>
                </c:pt>
                <c:pt idx="51">
                  <c:v>-1.1720546667504566</c:v>
                </c:pt>
                <c:pt idx="52">
                  <c:v>-1.1720546667504566</c:v>
                </c:pt>
                <c:pt idx="53">
                  <c:v>-1.1720546667504566</c:v>
                </c:pt>
                <c:pt idx="54">
                  <c:v>-1.1720546667504566</c:v>
                </c:pt>
                <c:pt idx="55">
                  <c:v>-1.1720546667504566</c:v>
                </c:pt>
                <c:pt idx="56">
                  <c:v>-1.1720546667504566</c:v>
                </c:pt>
                <c:pt idx="57">
                  <c:v>-1.1720546667504566</c:v>
                </c:pt>
                <c:pt idx="58">
                  <c:v>-1.1720546667504566</c:v>
                </c:pt>
                <c:pt idx="59">
                  <c:v>-1.1720546667504566</c:v>
                </c:pt>
                <c:pt idx="60">
                  <c:v>-1.1720546667504566</c:v>
                </c:pt>
                <c:pt idx="61">
                  <c:v>-1.1720546667504566</c:v>
                </c:pt>
                <c:pt idx="62">
                  <c:v>-1.1720546667504566</c:v>
                </c:pt>
                <c:pt idx="63">
                  <c:v>-1.1720546667504566</c:v>
                </c:pt>
                <c:pt idx="64">
                  <c:v>-1.1720546667504566</c:v>
                </c:pt>
                <c:pt idx="65">
                  <c:v>-1.1720546667504566</c:v>
                </c:pt>
                <c:pt idx="66">
                  <c:v>-1.1720546667504566</c:v>
                </c:pt>
                <c:pt idx="67">
                  <c:v>-1.1720546667504566</c:v>
                </c:pt>
                <c:pt idx="68">
                  <c:v>-1.1720546667504566</c:v>
                </c:pt>
                <c:pt idx="69">
                  <c:v>-1.1720546667504566</c:v>
                </c:pt>
                <c:pt idx="70">
                  <c:v>-1.1720546667504566</c:v>
                </c:pt>
                <c:pt idx="71">
                  <c:v>-1.1720546667504566</c:v>
                </c:pt>
                <c:pt idx="72">
                  <c:v>-1.1720546667504566</c:v>
                </c:pt>
                <c:pt idx="73">
                  <c:v>-1.1720546667504566</c:v>
                </c:pt>
                <c:pt idx="74">
                  <c:v>-1.1720546667504566</c:v>
                </c:pt>
                <c:pt idx="75">
                  <c:v>-1.1720546667504566</c:v>
                </c:pt>
                <c:pt idx="76">
                  <c:v>-1.1720546667504566</c:v>
                </c:pt>
                <c:pt idx="77">
                  <c:v>-1.1720546667504566</c:v>
                </c:pt>
                <c:pt idx="78">
                  <c:v>-1.1720546667504566</c:v>
                </c:pt>
                <c:pt idx="79">
                  <c:v>-1.1720546667504566</c:v>
                </c:pt>
                <c:pt idx="80">
                  <c:v>-1.1720546667504566</c:v>
                </c:pt>
                <c:pt idx="81">
                  <c:v>-1.1720546667504566</c:v>
                </c:pt>
                <c:pt idx="82">
                  <c:v>-1.1720546667504566</c:v>
                </c:pt>
                <c:pt idx="83">
                  <c:v>-1.1720546667504566</c:v>
                </c:pt>
                <c:pt idx="84">
                  <c:v>-1.1720546667504566</c:v>
                </c:pt>
                <c:pt idx="85">
                  <c:v>-1.1720546667504566</c:v>
                </c:pt>
                <c:pt idx="86">
                  <c:v>-1.1720546667504566</c:v>
                </c:pt>
                <c:pt idx="87">
                  <c:v>-1.1720546667504566</c:v>
                </c:pt>
                <c:pt idx="88">
                  <c:v>-1.1720546667504566</c:v>
                </c:pt>
                <c:pt idx="89">
                  <c:v>-1.1720546667504566</c:v>
                </c:pt>
                <c:pt idx="90">
                  <c:v>-1.1720546667504566</c:v>
                </c:pt>
                <c:pt idx="91">
                  <c:v>-1.1720546667504566</c:v>
                </c:pt>
                <c:pt idx="92">
                  <c:v>-1.1720546667504566</c:v>
                </c:pt>
                <c:pt idx="93">
                  <c:v>-1.1720546667504566</c:v>
                </c:pt>
                <c:pt idx="94">
                  <c:v>-1.1720546667504566</c:v>
                </c:pt>
                <c:pt idx="95">
                  <c:v>-1.1720546667504566</c:v>
                </c:pt>
                <c:pt idx="96">
                  <c:v>-1.1720546667504566</c:v>
                </c:pt>
                <c:pt idx="97">
                  <c:v>-1.1720546667504566</c:v>
                </c:pt>
                <c:pt idx="98">
                  <c:v>-1.1720546667504566</c:v>
                </c:pt>
                <c:pt idx="99">
                  <c:v>-1.1720546667504566</c:v>
                </c:pt>
                <c:pt idx="100">
                  <c:v>-1.1720546667504566</c:v>
                </c:pt>
                <c:pt idx="101">
                  <c:v>-1.1720546667504566</c:v>
                </c:pt>
                <c:pt idx="102">
                  <c:v>-1.1720546667504566</c:v>
                </c:pt>
                <c:pt idx="103">
                  <c:v>-1.1720546667504566</c:v>
                </c:pt>
                <c:pt idx="104">
                  <c:v>-1.1720546667504566</c:v>
                </c:pt>
                <c:pt idx="105">
                  <c:v>-1.1720546667504566</c:v>
                </c:pt>
                <c:pt idx="106">
                  <c:v>-1.1720546667504566</c:v>
                </c:pt>
                <c:pt idx="107">
                  <c:v>-1.1720546667504566</c:v>
                </c:pt>
                <c:pt idx="108">
                  <c:v>-1.1720546667504566</c:v>
                </c:pt>
                <c:pt idx="109">
                  <c:v>-1.1720546667504566</c:v>
                </c:pt>
                <c:pt idx="110">
                  <c:v>-1.1720546667504566</c:v>
                </c:pt>
                <c:pt idx="111">
                  <c:v>-1.1720546667504566</c:v>
                </c:pt>
                <c:pt idx="112">
                  <c:v>-1.1720546667504566</c:v>
                </c:pt>
                <c:pt idx="113">
                  <c:v>-1.1720546667504566</c:v>
                </c:pt>
                <c:pt idx="114">
                  <c:v>-1.1720546667504566</c:v>
                </c:pt>
                <c:pt idx="115">
                  <c:v>-1.1720546667504566</c:v>
                </c:pt>
                <c:pt idx="116">
                  <c:v>-1.1720546667504566</c:v>
                </c:pt>
                <c:pt idx="117">
                  <c:v>-1.1720546667504566</c:v>
                </c:pt>
                <c:pt idx="118">
                  <c:v>-1.1720546667504566</c:v>
                </c:pt>
                <c:pt idx="119">
                  <c:v>-1.1720546667504566</c:v>
                </c:pt>
                <c:pt idx="120">
                  <c:v>-1.1720546667504566</c:v>
                </c:pt>
                <c:pt idx="121">
                  <c:v>-1.1720546667504566</c:v>
                </c:pt>
                <c:pt idx="122">
                  <c:v>-1.1720546667504566</c:v>
                </c:pt>
                <c:pt idx="123">
                  <c:v>-1.1720546667504566</c:v>
                </c:pt>
                <c:pt idx="124">
                  <c:v>-1.1720546667504566</c:v>
                </c:pt>
                <c:pt idx="125">
                  <c:v>-1.1720546667504566</c:v>
                </c:pt>
                <c:pt idx="126">
                  <c:v>-1.1720546667504566</c:v>
                </c:pt>
                <c:pt idx="127">
                  <c:v>-1.1720546667504566</c:v>
                </c:pt>
                <c:pt idx="128">
                  <c:v>-1.1720546667504566</c:v>
                </c:pt>
                <c:pt idx="129">
                  <c:v>-1.1720546667504566</c:v>
                </c:pt>
                <c:pt idx="130">
                  <c:v>-1.1720546667504566</c:v>
                </c:pt>
                <c:pt idx="131">
                  <c:v>-1.1720546667504566</c:v>
                </c:pt>
                <c:pt idx="132">
                  <c:v>-1.1720546667504566</c:v>
                </c:pt>
                <c:pt idx="133">
                  <c:v>-1.1720546667504566</c:v>
                </c:pt>
                <c:pt idx="134">
                  <c:v>-1.1720546667504566</c:v>
                </c:pt>
                <c:pt idx="135">
                  <c:v>-1.1720546667504566</c:v>
                </c:pt>
                <c:pt idx="136">
                  <c:v>-1.1720546667504566</c:v>
                </c:pt>
                <c:pt idx="137">
                  <c:v>-1.1720546667504566</c:v>
                </c:pt>
                <c:pt idx="138">
                  <c:v>-1.1720546667504566</c:v>
                </c:pt>
                <c:pt idx="139">
                  <c:v>-1.1720546667504566</c:v>
                </c:pt>
                <c:pt idx="140">
                  <c:v>-1.1720546667504566</c:v>
                </c:pt>
                <c:pt idx="141">
                  <c:v>-1.1720546667504566</c:v>
                </c:pt>
                <c:pt idx="142">
                  <c:v>-1.1720546667504566</c:v>
                </c:pt>
                <c:pt idx="143">
                  <c:v>-1.1720546667504566</c:v>
                </c:pt>
                <c:pt idx="144">
                  <c:v>-1.1720546667504566</c:v>
                </c:pt>
                <c:pt idx="145">
                  <c:v>-1.1720546667504566</c:v>
                </c:pt>
                <c:pt idx="146">
                  <c:v>-1.1720546667504566</c:v>
                </c:pt>
                <c:pt idx="147">
                  <c:v>-1.1720546667504566</c:v>
                </c:pt>
                <c:pt idx="148">
                  <c:v>-1.1720546667504566</c:v>
                </c:pt>
                <c:pt idx="149">
                  <c:v>-1.1720546667504566</c:v>
                </c:pt>
                <c:pt idx="150">
                  <c:v>-1.1720546667504566</c:v>
                </c:pt>
                <c:pt idx="151">
                  <c:v>-1.1720546667504566</c:v>
                </c:pt>
                <c:pt idx="152">
                  <c:v>-1.1720546667504566</c:v>
                </c:pt>
                <c:pt idx="153">
                  <c:v>-1.1720546667504566</c:v>
                </c:pt>
                <c:pt idx="154">
                  <c:v>-1.1720546667504566</c:v>
                </c:pt>
                <c:pt idx="155">
                  <c:v>-1.1720546667504566</c:v>
                </c:pt>
                <c:pt idx="156">
                  <c:v>-1.1720546667504566</c:v>
                </c:pt>
                <c:pt idx="157">
                  <c:v>-1.1720546667504566</c:v>
                </c:pt>
                <c:pt idx="158">
                  <c:v>-1.1720546667504566</c:v>
                </c:pt>
                <c:pt idx="159">
                  <c:v>-1.1720546667504566</c:v>
                </c:pt>
                <c:pt idx="160">
                  <c:v>-1.1720546667504566</c:v>
                </c:pt>
                <c:pt idx="161">
                  <c:v>-1.1720546667504566</c:v>
                </c:pt>
                <c:pt idx="162">
                  <c:v>-1.1720546667504566</c:v>
                </c:pt>
                <c:pt idx="163">
                  <c:v>-1.1720546667504566</c:v>
                </c:pt>
                <c:pt idx="164">
                  <c:v>-1.1720546667504566</c:v>
                </c:pt>
                <c:pt idx="165">
                  <c:v>-1.1720546667504566</c:v>
                </c:pt>
                <c:pt idx="166">
                  <c:v>-1.1720546667504566</c:v>
                </c:pt>
                <c:pt idx="167">
                  <c:v>-1.1720546667504566</c:v>
                </c:pt>
                <c:pt idx="168">
                  <c:v>-1.1720546667504566</c:v>
                </c:pt>
                <c:pt idx="169">
                  <c:v>-1.1720546667504566</c:v>
                </c:pt>
                <c:pt idx="170">
                  <c:v>-1.1720546667504566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1947-42AA-B5F0-0965DE019D05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Results!$AG$4:$AG$174</c:f>
              <c:numCache>
                <c:formatCode>0.00</c:formatCode>
                <c:ptCount val="171"/>
                <c:pt idx="0">
                  <c:v>-6.1720546667504568</c:v>
                </c:pt>
                <c:pt idx="1">
                  <c:v>-6.1720546667504568</c:v>
                </c:pt>
                <c:pt idx="2">
                  <c:v>-6.1720546667504568</c:v>
                </c:pt>
                <c:pt idx="3">
                  <c:v>-6.1720546667504568</c:v>
                </c:pt>
                <c:pt idx="4">
                  <c:v>-6.1720546667504568</c:v>
                </c:pt>
                <c:pt idx="5">
                  <c:v>-6.1720546667504568</c:v>
                </c:pt>
                <c:pt idx="6">
                  <c:v>-6.1720546667504568</c:v>
                </c:pt>
                <c:pt idx="7">
                  <c:v>-6.1720546667504568</c:v>
                </c:pt>
                <c:pt idx="8">
                  <c:v>-6.1720546667504568</c:v>
                </c:pt>
                <c:pt idx="9">
                  <c:v>-6.1720546667504568</c:v>
                </c:pt>
                <c:pt idx="10">
                  <c:v>-6.1720546667504568</c:v>
                </c:pt>
                <c:pt idx="11">
                  <c:v>-6.1720546667504568</c:v>
                </c:pt>
                <c:pt idx="12">
                  <c:v>-6.1720546667504568</c:v>
                </c:pt>
                <c:pt idx="13">
                  <c:v>-6.1720546667504568</c:v>
                </c:pt>
                <c:pt idx="14">
                  <c:v>-6.1720546667504568</c:v>
                </c:pt>
                <c:pt idx="15">
                  <c:v>-6.1720546667504568</c:v>
                </c:pt>
                <c:pt idx="16">
                  <c:v>-6.1720546667504568</c:v>
                </c:pt>
                <c:pt idx="17">
                  <c:v>-6.1720546667504568</c:v>
                </c:pt>
                <c:pt idx="18">
                  <c:v>-6.1720546667504568</c:v>
                </c:pt>
                <c:pt idx="19">
                  <c:v>-6.1720546667504568</c:v>
                </c:pt>
                <c:pt idx="20">
                  <c:v>-6.1720546667504568</c:v>
                </c:pt>
                <c:pt idx="21">
                  <c:v>-6.1720546667504568</c:v>
                </c:pt>
                <c:pt idx="22">
                  <c:v>-6.1720546667504568</c:v>
                </c:pt>
                <c:pt idx="23">
                  <c:v>-6.1720546667504568</c:v>
                </c:pt>
                <c:pt idx="24">
                  <c:v>-6.1720546667504568</c:v>
                </c:pt>
                <c:pt idx="25">
                  <c:v>-6.1720546667504568</c:v>
                </c:pt>
                <c:pt idx="26">
                  <c:v>-6.1720546667504568</c:v>
                </c:pt>
                <c:pt idx="27">
                  <c:v>-6.1720546667504568</c:v>
                </c:pt>
                <c:pt idx="28">
                  <c:v>-6.1720546667504568</c:v>
                </c:pt>
                <c:pt idx="29">
                  <c:v>-6.1720546667504568</c:v>
                </c:pt>
                <c:pt idx="30">
                  <c:v>-6.1720546667504568</c:v>
                </c:pt>
                <c:pt idx="31">
                  <c:v>-6.1720546667504568</c:v>
                </c:pt>
                <c:pt idx="32">
                  <c:v>-6.1720546667504568</c:v>
                </c:pt>
                <c:pt idx="33">
                  <c:v>-6.1720546667504568</c:v>
                </c:pt>
                <c:pt idx="34">
                  <c:v>-6.1720546667504568</c:v>
                </c:pt>
                <c:pt idx="35">
                  <c:v>-6.1720546667504568</c:v>
                </c:pt>
                <c:pt idx="36">
                  <c:v>-6.1720546667504568</c:v>
                </c:pt>
                <c:pt idx="37">
                  <c:v>-6.1720546667504568</c:v>
                </c:pt>
                <c:pt idx="38">
                  <c:v>-6.1720546667504568</c:v>
                </c:pt>
                <c:pt idx="39">
                  <c:v>-6.1720546667504568</c:v>
                </c:pt>
                <c:pt idx="40">
                  <c:v>-6.1720546667504568</c:v>
                </c:pt>
                <c:pt idx="41">
                  <c:v>-6.1720546667504568</c:v>
                </c:pt>
                <c:pt idx="42">
                  <c:v>-6.1720546667504568</c:v>
                </c:pt>
                <c:pt idx="43">
                  <c:v>-6.1720546667504568</c:v>
                </c:pt>
                <c:pt idx="44">
                  <c:v>-6.1720546667504568</c:v>
                </c:pt>
                <c:pt idx="45">
                  <c:v>-6.1720546667504568</c:v>
                </c:pt>
                <c:pt idx="46">
                  <c:v>-6.1720546667504568</c:v>
                </c:pt>
                <c:pt idx="47">
                  <c:v>-6.1720546667504568</c:v>
                </c:pt>
                <c:pt idx="48">
                  <c:v>-6.1720546667504568</c:v>
                </c:pt>
                <c:pt idx="49">
                  <c:v>-6.1720546667504568</c:v>
                </c:pt>
                <c:pt idx="50">
                  <c:v>-6.1720546667504568</c:v>
                </c:pt>
                <c:pt idx="51">
                  <c:v>-6.1720546667504568</c:v>
                </c:pt>
                <c:pt idx="52">
                  <c:v>-6.1720546667504568</c:v>
                </c:pt>
                <c:pt idx="53">
                  <c:v>-6.1720546667504568</c:v>
                </c:pt>
                <c:pt idx="54">
                  <c:v>-6.1720546667504568</c:v>
                </c:pt>
                <c:pt idx="55">
                  <c:v>-6.1720546667504568</c:v>
                </c:pt>
                <c:pt idx="56">
                  <c:v>-6.1720546667504568</c:v>
                </c:pt>
                <c:pt idx="57">
                  <c:v>-6.1720546667504568</c:v>
                </c:pt>
                <c:pt idx="58">
                  <c:v>-6.1720546667504568</c:v>
                </c:pt>
                <c:pt idx="59">
                  <c:v>-6.1720546667504568</c:v>
                </c:pt>
                <c:pt idx="60">
                  <c:v>-6.1720546667504568</c:v>
                </c:pt>
                <c:pt idx="61">
                  <c:v>-6.1720546667504568</c:v>
                </c:pt>
                <c:pt idx="62">
                  <c:v>-6.1720546667504568</c:v>
                </c:pt>
                <c:pt idx="63">
                  <c:v>-6.1720546667504568</c:v>
                </c:pt>
                <c:pt idx="64">
                  <c:v>-6.1720546667504568</c:v>
                </c:pt>
                <c:pt idx="65">
                  <c:v>-6.1720546667504568</c:v>
                </c:pt>
                <c:pt idx="66">
                  <c:v>-6.1720546667504568</c:v>
                </c:pt>
                <c:pt idx="67">
                  <c:v>-6.1720546667504568</c:v>
                </c:pt>
                <c:pt idx="68">
                  <c:v>-6.1720546667504568</c:v>
                </c:pt>
                <c:pt idx="69">
                  <c:v>-6.1720546667504568</c:v>
                </c:pt>
                <c:pt idx="70">
                  <c:v>-6.1720546667504568</c:v>
                </c:pt>
                <c:pt idx="71">
                  <c:v>-6.1720546667504568</c:v>
                </c:pt>
                <c:pt idx="72">
                  <c:v>-6.1720546667504568</c:v>
                </c:pt>
                <c:pt idx="73">
                  <c:v>-6.1720546667504568</c:v>
                </c:pt>
                <c:pt idx="74">
                  <c:v>-6.1720546667504568</c:v>
                </c:pt>
                <c:pt idx="75">
                  <c:v>-6.1720546667504568</c:v>
                </c:pt>
                <c:pt idx="76">
                  <c:v>-6.1720546667504568</c:v>
                </c:pt>
                <c:pt idx="77">
                  <c:v>-6.1720546667504568</c:v>
                </c:pt>
                <c:pt idx="78">
                  <c:v>-6.1720546667504568</c:v>
                </c:pt>
                <c:pt idx="79">
                  <c:v>-6.1720546667504568</c:v>
                </c:pt>
                <c:pt idx="80">
                  <c:v>-6.1720546667504568</c:v>
                </c:pt>
                <c:pt idx="81">
                  <c:v>-6.1720546667504568</c:v>
                </c:pt>
                <c:pt idx="82">
                  <c:v>-6.1720546667504568</c:v>
                </c:pt>
                <c:pt idx="83">
                  <c:v>-6.1720546667504568</c:v>
                </c:pt>
                <c:pt idx="84">
                  <c:v>-6.1720546667504568</c:v>
                </c:pt>
                <c:pt idx="85">
                  <c:v>-6.1720546667504568</c:v>
                </c:pt>
                <c:pt idx="86">
                  <c:v>-6.1720546667504568</c:v>
                </c:pt>
                <c:pt idx="87">
                  <c:v>-6.1720546667504568</c:v>
                </c:pt>
                <c:pt idx="88">
                  <c:v>-6.1720546667504568</c:v>
                </c:pt>
                <c:pt idx="89">
                  <c:v>-6.1720546667504568</c:v>
                </c:pt>
                <c:pt idx="90">
                  <c:v>-6.1720546667504568</c:v>
                </c:pt>
                <c:pt idx="91">
                  <c:v>-6.1720546667504568</c:v>
                </c:pt>
                <c:pt idx="92">
                  <c:v>-6.1720546667504568</c:v>
                </c:pt>
                <c:pt idx="93">
                  <c:v>-6.1720546667504568</c:v>
                </c:pt>
                <c:pt idx="94">
                  <c:v>-6.1720546667504568</c:v>
                </c:pt>
                <c:pt idx="95">
                  <c:v>-6.1720546667504568</c:v>
                </c:pt>
                <c:pt idx="96">
                  <c:v>-6.1720546667504568</c:v>
                </c:pt>
                <c:pt idx="97">
                  <c:v>-6.1720546667504568</c:v>
                </c:pt>
                <c:pt idx="98">
                  <c:v>-6.1720546667504568</c:v>
                </c:pt>
                <c:pt idx="99">
                  <c:v>-6.1720546667504568</c:v>
                </c:pt>
                <c:pt idx="100">
                  <c:v>-6.1720546667504568</c:v>
                </c:pt>
                <c:pt idx="101">
                  <c:v>-6.1720546667504568</c:v>
                </c:pt>
                <c:pt idx="102">
                  <c:v>-6.1720546667504568</c:v>
                </c:pt>
                <c:pt idx="103">
                  <c:v>-6.1720546667504568</c:v>
                </c:pt>
                <c:pt idx="104">
                  <c:v>-6.1720546667504568</c:v>
                </c:pt>
                <c:pt idx="105">
                  <c:v>-6.1720546667504568</c:v>
                </c:pt>
                <c:pt idx="106">
                  <c:v>-6.1720546667504568</c:v>
                </c:pt>
                <c:pt idx="107">
                  <c:v>-6.1720546667504568</c:v>
                </c:pt>
                <c:pt idx="108">
                  <c:v>-6.1720546667504568</c:v>
                </c:pt>
                <c:pt idx="109">
                  <c:v>-6.1720546667504568</c:v>
                </c:pt>
                <c:pt idx="110">
                  <c:v>-6.1720546667504568</c:v>
                </c:pt>
                <c:pt idx="111">
                  <c:v>-6.1720546667504568</c:v>
                </c:pt>
                <c:pt idx="112">
                  <c:v>-6.1720546667504568</c:v>
                </c:pt>
                <c:pt idx="113">
                  <c:v>-6.1720546667504568</c:v>
                </c:pt>
                <c:pt idx="114">
                  <c:v>-6.1720546667504568</c:v>
                </c:pt>
                <c:pt idx="115">
                  <c:v>-6.1720546667504568</c:v>
                </c:pt>
                <c:pt idx="116">
                  <c:v>-6.1720546667504568</c:v>
                </c:pt>
                <c:pt idx="117">
                  <c:v>-6.1720546667504568</c:v>
                </c:pt>
                <c:pt idx="118">
                  <c:v>-6.1720546667504568</c:v>
                </c:pt>
                <c:pt idx="119">
                  <c:v>-6.1720546667504568</c:v>
                </c:pt>
                <c:pt idx="120">
                  <c:v>-6.1720546667504568</c:v>
                </c:pt>
                <c:pt idx="121">
                  <c:v>-6.1720546667504568</c:v>
                </c:pt>
                <c:pt idx="122">
                  <c:v>-6.1720546667504568</c:v>
                </c:pt>
                <c:pt idx="123">
                  <c:v>-6.1720546667504568</c:v>
                </c:pt>
                <c:pt idx="124">
                  <c:v>-6.1720546667504568</c:v>
                </c:pt>
                <c:pt idx="125">
                  <c:v>-6.1720546667504568</c:v>
                </c:pt>
                <c:pt idx="126">
                  <c:v>-6.1720546667504568</c:v>
                </c:pt>
                <c:pt idx="127">
                  <c:v>-6.1720546667504568</c:v>
                </c:pt>
                <c:pt idx="128">
                  <c:v>-6.1720546667504568</c:v>
                </c:pt>
                <c:pt idx="129">
                  <c:v>-6.1720546667504568</c:v>
                </c:pt>
                <c:pt idx="130">
                  <c:v>-6.1720546667504568</c:v>
                </c:pt>
                <c:pt idx="131">
                  <c:v>-6.1720546667504568</c:v>
                </c:pt>
                <c:pt idx="132">
                  <c:v>-6.1720546667504568</c:v>
                </c:pt>
                <c:pt idx="133">
                  <c:v>-6.1720546667504568</c:v>
                </c:pt>
                <c:pt idx="134">
                  <c:v>-6.1720546667504568</c:v>
                </c:pt>
                <c:pt idx="135">
                  <c:v>-6.1720546667504568</c:v>
                </c:pt>
                <c:pt idx="136">
                  <c:v>-6.1720546667504568</c:v>
                </c:pt>
                <c:pt idx="137">
                  <c:v>-6.1720546667504568</c:v>
                </c:pt>
                <c:pt idx="138">
                  <c:v>-6.1720546667504568</c:v>
                </c:pt>
                <c:pt idx="139">
                  <c:v>-6.1720546667504568</c:v>
                </c:pt>
                <c:pt idx="140">
                  <c:v>-6.1720546667504568</c:v>
                </c:pt>
                <c:pt idx="141">
                  <c:v>-6.1720546667504568</c:v>
                </c:pt>
                <c:pt idx="142">
                  <c:v>-6.1720546667504568</c:v>
                </c:pt>
                <c:pt idx="143">
                  <c:v>-6.1720546667504568</c:v>
                </c:pt>
                <c:pt idx="144">
                  <c:v>-6.1720546667504568</c:v>
                </c:pt>
                <c:pt idx="145">
                  <c:v>-6.1720546667504568</c:v>
                </c:pt>
                <c:pt idx="146">
                  <c:v>-6.1720546667504568</c:v>
                </c:pt>
                <c:pt idx="147">
                  <c:v>-6.1720546667504568</c:v>
                </c:pt>
                <c:pt idx="148">
                  <c:v>-6.1720546667504568</c:v>
                </c:pt>
                <c:pt idx="149">
                  <c:v>-6.1720546667504568</c:v>
                </c:pt>
                <c:pt idx="150">
                  <c:v>-6.1720546667504568</c:v>
                </c:pt>
                <c:pt idx="151">
                  <c:v>-6.1720546667504568</c:v>
                </c:pt>
                <c:pt idx="152">
                  <c:v>-6.1720546667504568</c:v>
                </c:pt>
                <c:pt idx="153">
                  <c:v>-6.1720546667504568</c:v>
                </c:pt>
                <c:pt idx="154">
                  <c:v>-6.1720546667504568</c:v>
                </c:pt>
                <c:pt idx="155">
                  <c:v>-6.1720546667504568</c:v>
                </c:pt>
                <c:pt idx="156">
                  <c:v>-6.1720546667504568</c:v>
                </c:pt>
                <c:pt idx="157">
                  <c:v>-6.1720546667504568</c:v>
                </c:pt>
                <c:pt idx="158">
                  <c:v>-6.1720546667504568</c:v>
                </c:pt>
                <c:pt idx="159">
                  <c:v>-6.1720546667504568</c:v>
                </c:pt>
                <c:pt idx="160">
                  <c:v>-6.1720546667504568</c:v>
                </c:pt>
                <c:pt idx="161">
                  <c:v>-6.1720546667504568</c:v>
                </c:pt>
                <c:pt idx="162">
                  <c:v>-6.1720546667504568</c:v>
                </c:pt>
                <c:pt idx="163">
                  <c:v>-6.1720546667504568</c:v>
                </c:pt>
                <c:pt idx="164">
                  <c:v>-6.1720546667504568</c:v>
                </c:pt>
                <c:pt idx="165">
                  <c:v>-6.1720546667504568</c:v>
                </c:pt>
                <c:pt idx="166">
                  <c:v>-6.1720546667504568</c:v>
                </c:pt>
                <c:pt idx="167">
                  <c:v>-6.1720546667504568</c:v>
                </c:pt>
                <c:pt idx="168">
                  <c:v>-6.1720546667504568</c:v>
                </c:pt>
                <c:pt idx="169">
                  <c:v>-6.1720546667504568</c:v>
                </c:pt>
                <c:pt idx="170">
                  <c:v>-6.1720546667504568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1947-42AA-B5F0-0965DE019D05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Results!$AH$4:$AH$174</c:f>
              <c:numCache>
                <c:formatCode>0.00</c:formatCode>
                <c:ptCount val="171"/>
                <c:pt idx="0">
                  <c:v>3.8279453332495432</c:v>
                </c:pt>
                <c:pt idx="1">
                  <c:v>3.8279453332495432</c:v>
                </c:pt>
                <c:pt idx="2">
                  <c:v>3.8279453332495432</c:v>
                </c:pt>
                <c:pt idx="3">
                  <c:v>3.8279453332495432</c:v>
                </c:pt>
                <c:pt idx="4">
                  <c:v>3.8279453332495432</c:v>
                </c:pt>
                <c:pt idx="5">
                  <c:v>3.8279453332495432</c:v>
                </c:pt>
                <c:pt idx="6">
                  <c:v>3.8279453332495432</c:v>
                </c:pt>
                <c:pt idx="7">
                  <c:v>3.8279453332495432</c:v>
                </c:pt>
                <c:pt idx="8">
                  <c:v>3.8279453332495432</c:v>
                </c:pt>
                <c:pt idx="9">
                  <c:v>3.8279453332495432</c:v>
                </c:pt>
                <c:pt idx="10">
                  <c:v>3.8279453332495432</c:v>
                </c:pt>
                <c:pt idx="11">
                  <c:v>3.8279453332495432</c:v>
                </c:pt>
                <c:pt idx="12">
                  <c:v>3.8279453332495432</c:v>
                </c:pt>
                <c:pt idx="13">
                  <c:v>3.8279453332495432</c:v>
                </c:pt>
                <c:pt idx="14">
                  <c:v>3.8279453332495432</c:v>
                </c:pt>
                <c:pt idx="15">
                  <c:v>3.8279453332495432</c:v>
                </c:pt>
                <c:pt idx="16">
                  <c:v>3.8279453332495432</c:v>
                </c:pt>
                <c:pt idx="17">
                  <c:v>3.8279453332495432</c:v>
                </c:pt>
                <c:pt idx="18">
                  <c:v>3.8279453332495432</c:v>
                </c:pt>
                <c:pt idx="19">
                  <c:v>3.8279453332495432</c:v>
                </c:pt>
                <c:pt idx="20">
                  <c:v>3.8279453332495432</c:v>
                </c:pt>
                <c:pt idx="21">
                  <c:v>3.8279453332495432</c:v>
                </c:pt>
                <c:pt idx="22">
                  <c:v>3.8279453332495432</c:v>
                </c:pt>
                <c:pt idx="23">
                  <c:v>3.8279453332495432</c:v>
                </c:pt>
                <c:pt idx="24">
                  <c:v>3.8279453332495432</c:v>
                </c:pt>
                <c:pt idx="25">
                  <c:v>3.8279453332495432</c:v>
                </c:pt>
                <c:pt idx="26">
                  <c:v>3.8279453332495432</c:v>
                </c:pt>
                <c:pt idx="27">
                  <c:v>3.8279453332495432</c:v>
                </c:pt>
                <c:pt idx="28">
                  <c:v>3.8279453332495432</c:v>
                </c:pt>
                <c:pt idx="29">
                  <c:v>3.8279453332495432</c:v>
                </c:pt>
                <c:pt idx="30">
                  <c:v>3.8279453332495432</c:v>
                </c:pt>
                <c:pt idx="31">
                  <c:v>3.8279453332495432</c:v>
                </c:pt>
                <c:pt idx="32">
                  <c:v>3.8279453332495432</c:v>
                </c:pt>
                <c:pt idx="33">
                  <c:v>3.8279453332495432</c:v>
                </c:pt>
                <c:pt idx="34">
                  <c:v>3.8279453332495432</c:v>
                </c:pt>
                <c:pt idx="35">
                  <c:v>3.8279453332495432</c:v>
                </c:pt>
                <c:pt idx="36">
                  <c:v>3.8279453332495432</c:v>
                </c:pt>
                <c:pt idx="37">
                  <c:v>3.8279453332495432</c:v>
                </c:pt>
                <c:pt idx="38">
                  <c:v>3.8279453332495432</c:v>
                </c:pt>
                <c:pt idx="39">
                  <c:v>3.8279453332495432</c:v>
                </c:pt>
                <c:pt idx="40">
                  <c:v>3.8279453332495432</c:v>
                </c:pt>
                <c:pt idx="41">
                  <c:v>3.8279453332495432</c:v>
                </c:pt>
                <c:pt idx="42">
                  <c:v>3.8279453332495432</c:v>
                </c:pt>
                <c:pt idx="43">
                  <c:v>3.8279453332495432</c:v>
                </c:pt>
                <c:pt idx="44">
                  <c:v>3.8279453332495432</c:v>
                </c:pt>
                <c:pt idx="45">
                  <c:v>3.8279453332495432</c:v>
                </c:pt>
                <c:pt idx="46">
                  <c:v>3.8279453332495432</c:v>
                </c:pt>
                <c:pt idx="47">
                  <c:v>3.8279453332495432</c:v>
                </c:pt>
                <c:pt idx="48">
                  <c:v>3.8279453332495432</c:v>
                </c:pt>
                <c:pt idx="49">
                  <c:v>3.8279453332495432</c:v>
                </c:pt>
                <c:pt idx="50">
                  <c:v>3.8279453332495432</c:v>
                </c:pt>
                <c:pt idx="51">
                  <c:v>3.8279453332495432</c:v>
                </c:pt>
                <c:pt idx="52">
                  <c:v>3.8279453332495432</c:v>
                </c:pt>
                <c:pt idx="53">
                  <c:v>3.8279453332495432</c:v>
                </c:pt>
                <c:pt idx="54">
                  <c:v>3.8279453332495432</c:v>
                </c:pt>
                <c:pt idx="55">
                  <c:v>3.8279453332495432</c:v>
                </c:pt>
                <c:pt idx="56">
                  <c:v>3.8279453332495432</c:v>
                </c:pt>
                <c:pt idx="57">
                  <c:v>3.8279453332495432</c:v>
                </c:pt>
                <c:pt idx="58">
                  <c:v>3.8279453332495432</c:v>
                </c:pt>
                <c:pt idx="59">
                  <c:v>3.8279453332495432</c:v>
                </c:pt>
                <c:pt idx="60">
                  <c:v>3.8279453332495432</c:v>
                </c:pt>
                <c:pt idx="61">
                  <c:v>3.8279453332495432</c:v>
                </c:pt>
                <c:pt idx="62">
                  <c:v>3.8279453332495432</c:v>
                </c:pt>
                <c:pt idx="63">
                  <c:v>3.8279453332495432</c:v>
                </c:pt>
                <c:pt idx="64">
                  <c:v>3.8279453332495432</c:v>
                </c:pt>
                <c:pt idx="65">
                  <c:v>3.8279453332495432</c:v>
                </c:pt>
                <c:pt idx="66">
                  <c:v>3.8279453332495432</c:v>
                </c:pt>
                <c:pt idx="67">
                  <c:v>3.8279453332495432</c:v>
                </c:pt>
                <c:pt idx="68">
                  <c:v>3.8279453332495432</c:v>
                </c:pt>
                <c:pt idx="69">
                  <c:v>3.8279453332495432</c:v>
                </c:pt>
                <c:pt idx="70">
                  <c:v>3.8279453332495432</c:v>
                </c:pt>
                <c:pt idx="71">
                  <c:v>3.8279453332495432</c:v>
                </c:pt>
                <c:pt idx="72">
                  <c:v>3.8279453332495432</c:v>
                </c:pt>
                <c:pt idx="73">
                  <c:v>3.8279453332495432</c:v>
                </c:pt>
                <c:pt idx="74">
                  <c:v>3.8279453332495432</c:v>
                </c:pt>
                <c:pt idx="75">
                  <c:v>3.8279453332495432</c:v>
                </c:pt>
                <c:pt idx="76">
                  <c:v>3.8279453332495432</c:v>
                </c:pt>
                <c:pt idx="77">
                  <c:v>3.8279453332495432</c:v>
                </c:pt>
                <c:pt idx="78">
                  <c:v>3.8279453332495432</c:v>
                </c:pt>
                <c:pt idx="79">
                  <c:v>3.8279453332495432</c:v>
                </c:pt>
                <c:pt idx="80">
                  <c:v>3.8279453332495432</c:v>
                </c:pt>
                <c:pt idx="81">
                  <c:v>3.8279453332495432</c:v>
                </c:pt>
                <c:pt idx="82">
                  <c:v>3.8279453332495432</c:v>
                </c:pt>
                <c:pt idx="83">
                  <c:v>3.8279453332495432</c:v>
                </c:pt>
                <c:pt idx="84">
                  <c:v>3.8279453332495432</c:v>
                </c:pt>
                <c:pt idx="85">
                  <c:v>3.8279453332495432</c:v>
                </c:pt>
                <c:pt idx="86">
                  <c:v>3.8279453332495432</c:v>
                </c:pt>
                <c:pt idx="87">
                  <c:v>3.8279453332495432</c:v>
                </c:pt>
                <c:pt idx="88">
                  <c:v>3.8279453332495432</c:v>
                </c:pt>
                <c:pt idx="89">
                  <c:v>3.8279453332495432</c:v>
                </c:pt>
                <c:pt idx="90">
                  <c:v>3.8279453332495432</c:v>
                </c:pt>
                <c:pt idx="91">
                  <c:v>3.8279453332495432</c:v>
                </c:pt>
                <c:pt idx="92">
                  <c:v>3.8279453332495432</c:v>
                </c:pt>
                <c:pt idx="93">
                  <c:v>3.8279453332495432</c:v>
                </c:pt>
                <c:pt idx="94">
                  <c:v>3.8279453332495432</c:v>
                </c:pt>
                <c:pt idx="95">
                  <c:v>3.8279453332495432</c:v>
                </c:pt>
                <c:pt idx="96">
                  <c:v>3.8279453332495432</c:v>
                </c:pt>
                <c:pt idx="97">
                  <c:v>3.8279453332495432</c:v>
                </c:pt>
                <c:pt idx="98">
                  <c:v>3.8279453332495432</c:v>
                </c:pt>
                <c:pt idx="99">
                  <c:v>3.8279453332495432</c:v>
                </c:pt>
                <c:pt idx="100">
                  <c:v>3.8279453332495432</c:v>
                </c:pt>
                <c:pt idx="101">
                  <c:v>3.8279453332495432</c:v>
                </c:pt>
                <c:pt idx="102">
                  <c:v>3.8279453332495432</c:v>
                </c:pt>
                <c:pt idx="103">
                  <c:v>3.8279453332495432</c:v>
                </c:pt>
                <c:pt idx="104">
                  <c:v>3.8279453332495432</c:v>
                </c:pt>
                <c:pt idx="105">
                  <c:v>3.8279453332495432</c:v>
                </c:pt>
                <c:pt idx="106">
                  <c:v>3.8279453332495432</c:v>
                </c:pt>
                <c:pt idx="107">
                  <c:v>3.8279453332495432</c:v>
                </c:pt>
                <c:pt idx="108">
                  <c:v>3.8279453332495432</c:v>
                </c:pt>
                <c:pt idx="109">
                  <c:v>3.8279453332495432</c:v>
                </c:pt>
                <c:pt idx="110">
                  <c:v>3.8279453332495432</c:v>
                </c:pt>
                <c:pt idx="111">
                  <c:v>3.8279453332495432</c:v>
                </c:pt>
                <c:pt idx="112">
                  <c:v>3.8279453332495432</c:v>
                </c:pt>
                <c:pt idx="113">
                  <c:v>3.8279453332495432</c:v>
                </c:pt>
                <c:pt idx="114">
                  <c:v>3.8279453332495432</c:v>
                </c:pt>
                <c:pt idx="115">
                  <c:v>3.8279453332495432</c:v>
                </c:pt>
                <c:pt idx="116">
                  <c:v>3.8279453332495432</c:v>
                </c:pt>
                <c:pt idx="117">
                  <c:v>3.8279453332495432</c:v>
                </c:pt>
                <c:pt idx="118">
                  <c:v>3.8279453332495432</c:v>
                </c:pt>
                <c:pt idx="119">
                  <c:v>3.8279453332495432</c:v>
                </c:pt>
                <c:pt idx="120">
                  <c:v>3.8279453332495432</c:v>
                </c:pt>
                <c:pt idx="121">
                  <c:v>3.8279453332495432</c:v>
                </c:pt>
                <c:pt idx="122">
                  <c:v>3.8279453332495432</c:v>
                </c:pt>
                <c:pt idx="123">
                  <c:v>3.8279453332495432</c:v>
                </c:pt>
                <c:pt idx="124">
                  <c:v>3.8279453332495432</c:v>
                </c:pt>
                <c:pt idx="125">
                  <c:v>3.8279453332495432</c:v>
                </c:pt>
                <c:pt idx="126">
                  <c:v>3.8279453332495432</c:v>
                </c:pt>
                <c:pt idx="127">
                  <c:v>3.8279453332495432</c:v>
                </c:pt>
                <c:pt idx="128">
                  <c:v>3.8279453332495432</c:v>
                </c:pt>
                <c:pt idx="129">
                  <c:v>3.8279453332495432</c:v>
                </c:pt>
                <c:pt idx="130">
                  <c:v>3.8279453332495432</c:v>
                </c:pt>
                <c:pt idx="131">
                  <c:v>3.8279453332495432</c:v>
                </c:pt>
                <c:pt idx="132">
                  <c:v>3.8279453332495432</c:v>
                </c:pt>
                <c:pt idx="133">
                  <c:v>3.8279453332495432</c:v>
                </c:pt>
                <c:pt idx="134">
                  <c:v>3.8279453332495432</c:v>
                </c:pt>
                <c:pt idx="135">
                  <c:v>3.8279453332495432</c:v>
                </c:pt>
                <c:pt idx="136">
                  <c:v>3.8279453332495432</c:v>
                </c:pt>
                <c:pt idx="137">
                  <c:v>3.8279453332495432</c:v>
                </c:pt>
                <c:pt idx="138">
                  <c:v>3.8279453332495432</c:v>
                </c:pt>
                <c:pt idx="139">
                  <c:v>3.8279453332495432</c:v>
                </c:pt>
                <c:pt idx="140">
                  <c:v>3.8279453332495432</c:v>
                </c:pt>
                <c:pt idx="141">
                  <c:v>3.8279453332495432</c:v>
                </c:pt>
                <c:pt idx="142">
                  <c:v>3.8279453332495432</c:v>
                </c:pt>
                <c:pt idx="143">
                  <c:v>3.8279453332495432</c:v>
                </c:pt>
                <c:pt idx="144">
                  <c:v>3.8279453332495432</c:v>
                </c:pt>
                <c:pt idx="145">
                  <c:v>3.8279453332495432</c:v>
                </c:pt>
                <c:pt idx="146">
                  <c:v>3.8279453332495432</c:v>
                </c:pt>
                <c:pt idx="147">
                  <c:v>3.8279453332495432</c:v>
                </c:pt>
                <c:pt idx="148">
                  <c:v>3.8279453332495432</c:v>
                </c:pt>
                <c:pt idx="149">
                  <c:v>3.8279453332495432</c:v>
                </c:pt>
                <c:pt idx="150">
                  <c:v>3.8279453332495432</c:v>
                </c:pt>
                <c:pt idx="151">
                  <c:v>3.8279453332495432</c:v>
                </c:pt>
                <c:pt idx="152">
                  <c:v>3.8279453332495432</c:v>
                </c:pt>
                <c:pt idx="153">
                  <c:v>3.8279453332495432</c:v>
                </c:pt>
                <c:pt idx="154">
                  <c:v>3.8279453332495432</c:v>
                </c:pt>
                <c:pt idx="155">
                  <c:v>3.8279453332495432</c:v>
                </c:pt>
                <c:pt idx="156">
                  <c:v>3.8279453332495432</c:v>
                </c:pt>
                <c:pt idx="157">
                  <c:v>3.8279453332495432</c:v>
                </c:pt>
                <c:pt idx="158">
                  <c:v>3.8279453332495432</c:v>
                </c:pt>
                <c:pt idx="159">
                  <c:v>3.8279453332495432</c:v>
                </c:pt>
                <c:pt idx="160">
                  <c:v>3.8279453332495432</c:v>
                </c:pt>
                <c:pt idx="161">
                  <c:v>3.8279453332495432</c:v>
                </c:pt>
                <c:pt idx="162">
                  <c:v>3.8279453332495432</c:v>
                </c:pt>
                <c:pt idx="163">
                  <c:v>3.8279453332495432</c:v>
                </c:pt>
                <c:pt idx="164">
                  <c:v>3.8279453332495432</c:v>
                </c:pt>
                <c:pt idx="165">
                  <c:v>3.8279453332495432</c:v>
                </c:pt>
                <c:pt idx="166">
                  <c:v>3.8279453332495432</c:v>
                </c:pt>
                <c:pt idx="167">
                  <c:v>3.8279453332495432</c:v>
                </c:pt>
                <c:pt idx="168">
                  <c:v>3.8279453332495432</c:v>
                </c:pt>
                <c:pt idx="169">
                  <c:v>3.8279453332495432</c:v>
                </c:pt>
                <c:pt idx="170">
                  <c:v>3.8279453332495432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1947-42AA-B5F0-0965DE019D05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Results!$AI$4:$AI$174</c:f>
              <c:numCache>
                <c:formatCode>0.00</c:formatCode>
                <c:ptCount val="171"/>
                <c:pt idx="0">
                  <c:v>-7.8825883706633224</c:v>
                </c:pt>
                <c:pt idx="1">
                  <c:v>-7.8825883706633224</c:v>
                </c:pt>
                <c:pt idx="2">
                  <c:v>-7.8825883706633224</c:v>
                </c:pt>
                <c:pt idx="3">
                  <c:v>-7.8825883706633224</c:v>
                </c:pt>
                <c:pt idx="4">
                  <c:v>-7.8825883706633224</c:v>
                </c:pt>
                <c:pt idx="5">
                  <c:v>-7.8825883706633224</c:v>
                </c:pt>
                <c:pt idx="6">
                  <c:v>-7.8825883706633224</c:v>
                </c:pt>
                <c:pt idx="7">
                  <c:v>-7.8825883706633224</c:v>
                </c:pt>
                <c:pt idx="8">
                  <c:v>-7.8825883706633224</c:v>
                </c:pt>
                <c:pt idx="9">
                  <c:v>-7.8825883706633224</c:v>
                </c:pt>
                <c:pt idx="10">
                  <c:v>-7.8825883706633224</c:v>
                </c:pt>
                <c:pt idx="11">
                  <c:v>-7.8825883706633224</c:v>
                </c:pt>
                <c:pt idx="12">
                  <c:v>-7.8825883706633224</c:v>
                </c:pt>
                <c:pt idx="13">
                  <c:v>-7.8825883706633224</c:v>
                </c:pt>
                <c:pt idx="14">
                  <c:v>-7.8825883706633224</c:v>
                </c:pt>
                <c:pt idx="15">
                  <c:v>-7.8825883706633224</c:v>
                </c:pt>
                <c:pt idx="16">
                  <c:v>-7.8825883706633224</c:v>
                </c:pt>
                <c:pt idx="17">
                  <c:v>-7.8825883706633224</c:v>
                </c:pt>
                <c:pt idx="18">
                  <c:v>-7.8825883706633224</c:v>
                </c:pt>
                <c:pt idx="19">
                  <c:v>-7.8825883706633224</c:v>
                </c:pt>
                <c:pt idx="20">
                  <c:v>-7.8825883706633224</c:v>
                </c:pt>
                <c:pt idx="21">
                  <c:v>-7.8825883706633224</c:v>
                </c:pt>
                <c:pt idx="22">
                  <c:v>-7.8825883706633224</c:v>
                </c:pt>
                <c:pt idx="23">
                  <c:v>-7.8825883706633224</c:v>
                </c:pt>
                <c:pt idx="24">
                  <c:v>-7.8825883706633224</c:v>
                </c:pt>
                <c:pt idx="25">
                  <c:v>-7.8825883706633224</c:v>
                </c:pt>
                <c:pt idx="26">
                  <c:v>-7.8825883706633224</c:v>
                </c:pt>
                <c:pt idx="27">
                  <c:v>-7.8825883706633224</c:v>
                </c:pt>
                <c:pt idx="28">
                  <c:v>-7.8825883706633224</c:v>
                </c:pt>
                <c:pt idx="29">
                  <c:v>-7.8825883706633224</c:v>
                </c:pt>
                <c:pt idx="30">
                  <c:v>-7.8825883706633224</c:v>
                </c:pt>
                <c:pt idx="31">
                  <c:v>-7.8825883706633224</c:v>
                </c:pt>
                <c:pt idx="32">
                  <c:v>-7.8825883706633224</c:v>
                </c:pt>
                <c:pt idx="33">
                  <c:v>-7.8825883706633224</c:v>
                </c:pt>
                <c:pt idx="34">
                  <c:v>-7.8825883706633224</c:v>
                </c:pt>
                <c:pt idx="35">
                  <c:v>-7.8825883706633224</c:v>
                </c:pt>
                <c:pt idx="36">
                  <c:v>-7.8825883706633224</c:v>
                </c:pt>
                <c:pt idx="37">
                  <c:v>-7.8825883706633224</c:v>
                </c:pt>
                <c:pt idx="38">
                  <c:v>-7.8825883706633224</c:v>
                </c:pt>
                <c:pt idx="39">
                  <c:v>-7.8825883706633224</c:v>
                </c:pt>
                <c:pt idx="40">
                  <c:v>-7.8825883706633224</c:v>
                </c:pt>
                <c:pt idx="41">
                  <c:v>-7.8825883706633224</c:v>
                </c:pt>
                <c:pt idx="42">
                  <c:v>-7.8825883706633224</c:v>
                </c:pt>
                <c:pt idx="43">
                  <c:v>-7.8825883706633224</c:v>
                </c:pt>
                <c:pt idx="44">
                  <c:v>-7.8825883706633224</c:v>
                </c:pt>
                <c:pt idx="45">
                  <c:v>-7.8825883706633224</c:v>
                </c:pt>
                <c:pt idx="46">
                  <c:v>-7.8825883706633224</c:v>
                </c:pt>
                <c:pt idx="47">
                  <c:v>-7.8825883706633224</c:v>
                </c:pt>
                <c:pt idx="48">
                  <c:v>-7.8825883706633224</c:v>
                </c:pt>
                <c:pt idx="49">
                  <c:v>-7.8825883706633224</c:v>
                </c:pt>
                <c:pt idx="50">
                  <c:v>-7.8825883706633224</c:v>
                </c:pt>
                <c:pt idx="51">
                  <c:v>-7.8825883706633224</c:v>
                </c:pt>
                <c:pt idx="52">
                  <c:v>-7.8825883706633224</c:v>
                </c:pt>
                <c:pt idx="53">
                  <c:v>-7.8825883706633224</c:v>
                </c:pt>
                <c:pt idx="54">
                  <c:v>-7.8825883706633224</c:v>
                </c:pt>
                <c:pt idx="55">
                  <c:v>-7.8825883706633224</c:v>
                </c:pt>
                <c:pt idx="56">
                  <c:v>-7.8825883706633224</c:v>
                </c:pt>
                <c:pt idx="57">
                  <c:v>-7.8825883706633224</c:v>
                </c:pt>
                <c:pt idx="58">
                  <c:v>-7.8825883706633224</c:v>
                </c:pt>
                <c:pt idx="59">
                  <c:v>-7.8825883706633224</c:v>
                </c:pt>
                <c:pt idx="60">
                  <c:v>-7.8825883706633224</c:v>
                </c:pt>
                <c:pt idx="61">
                  <c:v>-7.8825883706633224</c:v>
                </c:pt>
                <c:pt idx="62">
                  <c:v>-7.8825883706633224</c:v>
                </c:pt>
                <c:pt idx="63">
                  <c:v>-7.8825883706633224</c:v>
                </c:pt>
                <c:pt idx="64">
                  <c:v>-7.8825883706633224</c:v>
                </c:pt>
                <c:pt idx="65">
                  <c:v>-7.8825883706633224</c:v>
                </c:pt>
                <c:pt idx="66">
                  <c:v>-7.8825883706633224</c:v>
                </c:pt>
                <c:pt idx="67">
                  <c:v>-7.8825883706633224</c:v>
                </c:pt>
                <c:pt idx="68">
                  <c:v>-7.8825883706633224</c:v>
                </c:pt>
                <c:pt idx="69">
                  <c:v>-7.8825883706633224</c:v>
                </c:pt>
                <c:pt idx="70">
                  <c:v>-7.8825883706633224</c:v>
                </c:pt>
                <c:pt idx="71">
                  <c:v>-7.8825883706633224</c:v>
                </c:pt>
                <c:pt idx="72">
                  <c:v>-7.8825883706633224</c:v>
                </c:pt>
                <c:pt idx="73">
                  <c:v>-7.8825883706633224</c:v>
                </c:pt>
                <c:pt idx="74">
                  <c:v>-7.8825883706633224</c:v>
                </c:pt>
                <c:pt idx="75">
                  <c:v>-7.8825883706633224</c:v>
                </c:pt>
                <c:pt idx="76">
                  <c:v>-7.8825883706633224</c:v>
                </c:pt>
                <c:pt idx="77">
                  <c:v>-7.8825883706633224</c:v>
                </c:pt>
                <c:pt idx="78">
                  <c:v>-7.8825883706633224</c:v>
                </c:pt>
                <c:pt idx="79">
                  <c:v>-7.8825883706633224</c:v>
                </c:pt>
                <c:pt idx="80">
                  <c:v>-7.8825883706633224</c:v>
                </c:pt>
                <c:pt idx="81">
                  <c:v>-7.8825883706633224</c:v>
                </c:pt>
                <c:pt idx="82">
                  <c:v>-7.8825883706633224</c:v>
                </c:pt>
                <c:pt idx="83">
                  <c:v>-7.8825883706633224</c:v>
                </c:pt>
                <c:pt idx="84">
                  <c:v>-7.8825883706633224</c:v>
                </c:pt>
                <c:pt idx="85">
                  <c:v>-7.8825883706633224</c:v>
                </c:pt>
                <c:pt idx="86">
                  <c:v>-7.8825883706633224</c:v>
                </c:pt>
                <c:pt idx="87">
                  <c:v>-7.8825883706633224</c:v>
                </c:pt>
                <c:pt idx="88">
                  <c:v>-7.8825883706633224</c:v>
                </c:pt>
                <c:pt idx="89">
                  <c:v>-7.8825883706633224</c:v>
                </c:pt>
                <c:pt idx="90">
                  <c:v>-7.8825883706633224</c:v>
                </c:pt>
                <c:pt idx="91">
                  <c:v>-7.8825883706633224</c:v>
                </c:pt>
                <c:pt idx="92">
                  <c:v>-7.8825883706633224</c:v>
                </c:pt>
                <c:pt idx="93">
                  <c:v>-7.8825883706633224</c:v>
                </c:pt>
                <c:pt idx="94">
                  <c:v>-7.8825883706633224</c:v>
                </c:pt>
                <c:pt idx="95">
                  <c:v>-7.8825883706633224</c:v>
                </c:pt>
                <c:pt idx="96">
                  <c:v>-7.8825883706633224</c:v>
                </c:pt>
                <c:pt idx="97">
                  <c:v>-7.8825883706633224</c:v>
                </c:pt>
                <c:pt idx="98">
                  <c:v>-7.8825883706633224</c:v>
                </c:pt>
                <c:pt idx="99">
                  <c:v>-7.8825883706633224</c:v>
                </c:pt>
                <c:pt idx="100">
                  <c:v>-7.8825883706633224</c:v>
                </c:pt>
                <c:pt idx="101">
                  <c:v>-7.8825883706633224</c:v>
                </c:pt>
                <c:pt idx="102">
                  <c:v>-7.8825883706633224</c:v>
                </c:pt>
                <c:pt idx="103">
                  <c:v>-7.8825883706633224</c:v>
                </c:pt>
                <c:pt idx="104">
                  <c:v>-7.8825883706633224</c:v>
                </c:pt>
                <c:pt idx="105">
                  <c:v>-7.8825883706633224</c:v>
                </c:pt>
                <c:pt idx="106">
                  <c:v>-7.8825883706633224</c:v>
                </c:pt>
                <c:pt idx="107">
                  <c:v>-7.8825883706633224</c:v>
                </c:pt>
                <c:pt idx="108">
                  <c:v>-7.8825883706633224</c:v>
                </c:pt>
                <c:pt idx="109">
                  <c:v>-7.8825883706633224</c:v>
                </c:pt>
                <c:pt idx="110">
                  <c:v>-7.8825883706633224</c:v>
                </c:pt>
                <c:pt idx="111">
                  <c:v>-7.8825883706633224</c:v>
                </c:pt>
                <c:pt idx="112">
                  <c:v>-7.8825883706633224</c:v>
                </c:pt>
                <c:pt idx="113">
                  <c:v>-7.8825883706633224</c:v>
                </c:pt>
                <c:pt idx="114">
                  <c:v>-7.8825883706633224</c:v>
                </c:pt>
                <c:pt idx="115">
                  <c:v>-7.8825883706633224</c:v>
                </c:pt>
                <c:pt idx="116">
                  <c:v>-7.8825883706633224</c:v>
                </c:pt>
                <c:pt idx="117">
                  <c:v>-7.8825883706633224</c:v>
                </c:pt>
                <c:pt idx="118">
                  <c:v>-7.8825883706633224</c:v>
                </c:pt>
                <c:pt idx="119">
                  <c:v>-7.8825883706633224</c:v>
                </c:pt>
                <c:pt idx="120">
                  <c:v>-7.8825883706633224</c:v>
                </c:pt>
                <c:pt idx="121">
                  <c:v>-7.8825883706633224</c:v>
                </c:pt>
                <c:pt idx="122">
                  <c:v>-7.8825883706633224</c:v>
                </c:pt>
                <c:pt idx="123">
                  <c:v>-7.8825883706633224</c:v>
                </c:pt>
                <c:pt idx="124">
                  <c:v>-7.8825883706633224</c:v>
                </c:pt>
                <c:pt idx="125">
                  <c:v>-7.8825883706633224</c:v>
                </c:pt>
                <c:pt idx="126">
                  <c:v>-7.8825883706633224</c:v>
                </c:pt>
                <c:pt idx="127">
                  <c:v>-7.8825883706633224</c:v>
                </c:pt>
                <c:pt idx="128">
                  <c:v>-7.8825883706633224</c:v>
                </c:pt>
                <c:pt idx="129">
                  <c:v>-7.8825883706633224</c:v>
                </c:pt>
                <c:pt idx="130">
                  <c:v>-7.8825883706633224</c:v>
                </c:pt>
                <c:pt idx="131">
                  <c:v>-7.8825883706633224</c:v>
                </c:pt>
                <c:pt idx="132">
                  <c:v>-7.8825883706633224</c:v>
                </c:pt>
                <c:pt idx="133">
                  <c:v>-7.8825883706633224</c:v>
                </c:pt>
                <c:pt idx="134">
                  <c:v>-7.8825883706633224</c:v>
                </c:pt>
                <c:pt idx="135">
                  <c:v>-7.8825883706633224</c:v>
                </c:pt>
                <c:pt idx="136">
                  <c:v>-7.8825883706633224</c:v>
                </c:pt>
                <c:pt idx="137">
                  <c:v>-7.8825883706633224</c:v>
                </c:pt>
                <c:pt idx="138">
                  <c:v>-7.8825883706633224</c:v>
                </c:pt>
                <c:pt idx="139">
                  <c:v>-7.8825883706633224</c:v>
                </c:pt>
                <c:pt idx="140">
                  <c:v>-7.8825883706633224</c:v>
                </c:pt>
                <c:pt idx="141">
                  <c:v>-7.8825883706633224</c:v>
                </c:pt>
                <c:pt idx="142">
                  <c:v>-7.8825883706633224</c:v>
                </c:pt>
                <c:pt idx="143">
                  <c:v>-7.8825883706633224</c:v>
                </c:pt>
                <c:pt idx="144">
                  <c:v>-7.8825883706633224</c:v>
                </c:pt>
                <c:pt idx="145">
                  <c:v>-7.8825883706633224</c:v>
                </c:pt>
                <c:pt idx="146">
                  <c:v>-7.8825883706633224</c:v>
                </c:pt>
                <c:pt idx="147">
                  <c:v>-7.8825883706633224</c:v>
                </c:pt>
                <c:pt idx="148">
                  <c:v>-7.8825883706633224</c:v>
                </c:pt>
                <c:pt idx="149">
                  <c:v>-7.8825883706633224</c:v>
                </c:pt>
                <c:pt idx="150">
                  <c:v>-7.8825883706633224</c:v>
                </c:pt>
                <c:pt idx="151">
                  <c:v>-7.8825883706633224</c:v>
                </c:pt>
                <c:pt idx="152">
                  <c:v>-7.8825883706633224</c:v>
                </c:pt>
                <c:pt idx="153">
                  <c:v>-7.8825883706633224</c:v>
                </c:pt>
                <c:pt idx="154">
                  <c:v>-7.8825883706633224</c:v>
                </c:pt>
                <c:pt idx="155">
                  <c:v>-7.8825883706633224</c:v>
                </c:pt>
                <c:pt idx="156">
                  <c:v>-7.8825883706633224</c:v>
                </c:pt>
                <c:pt idx="157">
                  <c:v>-7.8825883706633224</c:v>
                </c:pt>
                <c:pt idx="158">
                  <c:v>-7.8825883706633224</c:v>
                </c:pt>
                <c:pt idx="159">
                  <c:v>-7.8825883706633224</c:v>
                </c:pt>
                <c:pt idx="160">
                  <c:v>-7.8825883706633224</c:v>
                </c:pt>
                <c:pt idx="161">
                  <c:v>-7.8825883706633224</c:v>
                </c:pt>
                <c:pt idx="162">
                  <c:v>-7.8825883706633224</c:v>
                </c:pt>
                <c:pt idx="163">
                  <c:v>-7.8825883706633224</c:v>
                </c:pt>
                <c:pt idx="164">
                  <c:v>-7.8825883706633224</c:v>
                </c:pt>
                <c:pt idx="165">
                  <c:v>-7.8825883706633224</c:v>
                </c:pt>
                <c:pt idx="166">
                  <c:v>-7.8825883706633224</c:v>
                </c:pt>
                <c:pt idx="167">
                  <c:v>-7.8825883706633224</c:v>
                </c:pt>
                <c:pt idx="168">
                  <c:v>-7.8825883706633224</c:v>
                </c:pt>
                <c:pt idx="169">
                  <c:v>-7.8825883706633224</c:v>
                </c:pt>
                <c:pt idx="170">
                  <c:v>-7.8825883706633224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1947-42AA-B5F0-0965DE019D05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3-1947-42AA-B5F0-0965DE019D05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54-1947-42AA-B5F0-0965DE019D05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55-1947-42AA-B5F0-0965DE019D05}"/>
              </c:ext>
            </c:extLst>
          </c:dPt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Results!$AJ$4:$AJ$174</c:f>
              <c:numCache>
                <c:formatCode>0.00</c:formatCode>
                <c:ptCount val="171"/>
                <c:pt idx="0">
                  <c:v>5.5384790371624089</c:v>
                </c:pt>
                <c:pt idx="1">
                  <c:v>5.5384790371624089</c:v>
                </c:pt>
                <c:pt idx="2">
                  <c:v>5.5384790371624089</c:v>
                </c:pt>
                <c:pt idx="3">
                  <c:v>5.5384790371624089</c:v>
                </c:pt>
                <c:pt idx="4">
                  <c:v>5.5384790371624089</c:v>
                </c:pt>
                <c:pt idx="5">
                  <c:v>5.5384790371624089</c:v>
                </c:pt>
                <c:pt idx="6">
                  <c:v>5.5384790371624089</c:v>
                </c:pt>
                <c:pt idx="7">
                  <c:v>5.5384790371624089</c:v>
                </c:pt>
                <c:pt idx="8">
                  <c:v>5.5384790371624089</c:v>
                </c:pt>
                <c:pt idx="9">
                  <c:v>5.5384790371624089</c:v>
                </c:pt>
                <c:pt idx="10">
                  <c:v>5.5384790371624089</c:v>
                </c:pt>
                <c:pt idx="11">
                  <c:v>5.5384790371624089</c:v>
                </c:pt>
                <c:pt idx="12">
                  <c:v>5.5384790371624089</c:v>
                </c:pt>
                <c:pt idx="13">
                  <c:v>5.5384790371624089</c:v>
                </c:pt>
                <c:pt idx="14">
                  <c:v>5.5384790371624089</c:v>
                </c:pt>
                <c:pt idx="15">
                  <c:v>5.5384790371624089</c:v>
                </c:pt>
                <c:pt idx="16">
                  <c:v>5.5384790371624089</c:v>
                </c:pt>
                <c:pt idx="17">
                  <c:v>5.5384790371624089</c:v>
                </c:pt>
                <c:pt idx="18">
                  <c:v>5.5384790371624089</c:v>
                </c:pt>
                <c:pt idx="19">
                  <c:v>5.5384790371624089</c:v>
                </c:pt>
                <c:pt idx="20">
                  <c:v>5.5384790371624089</c:v>
                </c:pt>
                <c:pt idx="21">
                  <c:v>5.5384790371624089</c:v>
                </c:pt>
                <c:pt idx="22">
                  <c:v>5.5384790371624089</c:v>
                </c:pt>
                <c:pt idx="23">
                  <c:v>5.5384790371624089</c:v>
                </c:pt>
                <c:pt idx="24">
                  <c:v>5.5384790371624089</c:v>
                </c:pt>
                <c:pt idx="25">
                  <c:v>5.5384790371624089</c:v>
                </c:pt>
                <c:pt idx="26">
                  <c:v>5.5384790371624089</c:v>
                </c:pt>
                <c:pt idx="27">
                  <c:v>5.5384790371624089</c:v>
                </c:pt>
                <c:pt idx="28">
                  <c:v>5.5384790371624089</c:v>
                </c:pt>
                <c:pt idx="29">
                  <c:v>5.5384790371624089</c:v>
                </c:pt>
                <c:pt idx="30">
                  <c:v>5.5384790371624089</c:v>
                </c:pt>
                <c:pt idx="31">
                  <c:v>5.5384790371624089</c:v>
                </c:pt>
                <c:pt idx="32">
                  <c:v>5.5384790371624089</c:v>
                </c:pt>
                <c:pt idx="33">
                  <c:v>5.5384790371624089</c:v>
                </c:pt>
                <c:pt idx="34">
                  <c:v>5.5384790371624089</c:v>
                </c:pt>
                <c:pt idx="35">
                  <c:v>5.5384790371624089</c:v>
                </c:pt>
                <c:pt idx="36">
                  <c:v>5.5384790371624089</c:v>
                </c:pt>
                <c:pt idx="37">
                  <c:v>5.5384790371624089</c:v>
                </c:pt>
                <c:pt idx="38">
                  <c:v>5.5384790371624089</c:v>
                </c:pt>
                <c:pt idx="39">
                  <c:v>5.5384790371624089</c:v>
                </c:pt>
                <c:pt idx="40">
                  <c:v>5.5384790371624089</c:v>
                </c:pt>
                <c:pt idx="41">
                  <c:v>5.5384790371624089</c:v>
                </c:pt>
                <c:pt idx="42">
                  <c:v>5.5384790371624089</c:v>
                </c:pt>
                <c:pt idx="43">
                  <c:v>5.5384790371624089</c:v>
                </c:pt>
                <c:pt idx="44">
                  <c:v>5.5384790371624089</c:v>
                </c:pt>
                <c:pt idx="45">
                  <c:v>5.5384790371624089</c:v>
                </c:pt>
                <c:pt idx="46">
                  <c:v>5.5384790371624089</c:v>
                </c:pt>
                <c:pt idx="47">
                  <c:v>5.5384790371624089</c:v>
                </c:pt>
                <c:pt idx="48">
                  <c:v>5.5384790371624089</c:v>
                </c:pt>
                <c:pt idx="49">
                  <c:v>5.5384790371624089</c:v>
                </c:pt>
                <c:pt idx="50">
                  <c:v>5.5384790371624089</c:v>
                </c:pt>
                <c:pt idx="51">
                  <c:v>5.5384790371624089</c:v>
                </c:pt>
                <c:pt idx="52">
                  <c:v>5.5384790371624089</c:v>
                </c:pt>
                <c:pt idx="53">
                  <c:v>5.5384790371624089</c:v>
                </c:pt>
                <c:pt idx="54">
                  <c:v>5.5384790371624089</c:v>
                </c:pt>
                <c:pt idx="55">
                  <c:v>5.5384790371624089</c:v>
                </c:pt>
                <c:pt idx="56">
                  <c:v>5.5384790371624089</c:v>
                </c:pt>
                <c:pt idx="57">
                  <c:v>5.5384790371624089</c:v>
                </c:pt>
                <c:pt idx="58">
                  <c:v>5.5384790371624089</c:v>
                </c:pt>
                <c:pt idx="59">
                  <c:v>5.5384790371624089</c:v>
                </c:pt>
                <c:pt idx="60">
                  <c:v>5.5384790371624089</c:v>
                </c:pt>
                <c:pt idx="61">
                  <c:v>5.5384790371624089</c:v>
                </c:pt>
                <c:pt idx="62">
                  <c:v>5.5384790371624089</c:v>
                </c:pt>
                <c:pt idx="63">
                  <c:v>5.5384790371624089</c:v>
                </c:pt>
                <c:pt idx="64">
                  <c:v>5.5384790371624089</c:v>
                </c:pt>
                <c:pt idx="65">
                  <c:v>5.5384790371624089</c:v>
                </c:pt>
                <c:pt idx="66">
                  <c:v>5.5384790371624089</c:v>
                </c:pt>
                <c:pt idx="67">
                  <c:v>5.5384790371624089</c:v>
                </c:pt>
                <c:pt idx="68">
                  <c:v>5.5384790371624089</c:v>
                </c:pt>
                <c:pt idx="69">
                  <c:v>5.5384790371624089</c:v>
                </c:pt>
                <c:pt idx="70">
                  <c:v>5.5384790371624089</c:v>
                </c:pt>
                <c:pt idx="71">
                  <c:v>5.5384790371624089</c:v>
                </c:pt>
                <c:pt idx="72">
                  <c:v>5.5384790371624089</c:v>
                </c:pt>
                <c:pt idx="73">
                  <c:v>5.5384790371624089</c:v>
                </c:pt>
                <c:pt idx="74">
                  <c:v>5.5384790371624089</c:v>
                </c:pt>
                <c:pt idx="75">
                  <c:v>5.5384790371624089</c:v>
                </c:pt>
                <c:pt idx="76">
                  <c:v>5.5384790371624089</c:v>
                </c:pt>
                <c:pt idx="77">
                  <c:v>5.5384790371624089</c:v>
                </c:pt>
                <c:pt idx="78">
                  <c:v>5.5384790371624089</c:v>
                </c:pt>
                <c:pt idx="79">
                  <c:v>5.5384790371624089</c:v>
                </c:pt>
                <c:pt idx="80">
                  <c:v>5.5384790371624089</c:v>
                </c:pt>
                <c:pt idx="81">
                  <c:v>5.5384790371624089</c:v>
                </c:pt>
                <c:pt idx="82">
                  <c:v>5.5384790371624089</c:v>
                </c:pt>
                <c:pt idx="83">
                  <c:v>5.5384790371624089</c:v>
                </c:pt>
                <c:pt idx="84">
                  <c:v>5.5384790371624089</c:v>
                </c:pt>
                <c:pt idx="85">
                  <c:v>5.5384790371624089</c:v>
                </c:pt>
                <c:pt idx="86">
                  <c:v>5.5384790371624089</c:v>
                </c:pt>
                <c:pt idx="87">
                  <c:v>5.5384790371624089</c:v>
                </c:pt>
                <c:pt idx="88">
                  <c:v>5.5384790371624089</c:v>
                </c:pt>
                <c:pt idx="89">
                  <c:v>5.5384790371624089</c:v>
                </c:pt>
                <c:pt idx="90">
                  <c:v>5.5384790371624089</c:v>
                </c:pt>
                <c:pt idx="91">
                  <c:v>5.5384790371624089</c:v>
                </c:pt>
                <c:pt idx="92">
                  <c:v>5.5384790371624089</c:v>
                </c:pt>
                <c:pt idx="93">
                  <c:v>5.5384790371624089</c:v>
                </c:pt>
                <c:pt idx="94">
                  <c:v>5.5384790371624089</c:v>
                </c:pt>
                <c:pt idx="95">
                  <c:v>5.5384790371624089</c:v>
                </c:pt>
                <c:pt idx="96">
                  <c:v>5.5384790371624089</c:v>
                </c:pt>
                <c:pt idx="97">
                  <c:v>5.5384790371624089</c:v>
                </c:pt>
                <c:pt idx="98">
                  <c:v>5.5384790371624089</c:v>
                </c:pt>
                <c:pt idx="99">
                  <c:v>5.5384790371624089</c:v>
                </c:pt>
                <c:pt idx="100">
                  <c:v>5.5384790371624089</c:v>
                </c:pt>
                <c:pt idx="101">
                  <c:v>5.5384790371624089</c:v>
                </c:pt>
                <c:pt idx="102">
                  <c:v>5.5384790371624089</c:v>
                </c:pt>
                <c:pt idx="103">
                  <c:v>5.5384790371624089</c:v>
                </c:pt>
                <c:pt idx="104">
                  <c:v>5.5384790371624089</c:v>
                </c:pt>
                <c:pt idx="105">
                  <c:v>5.5384790371624089</c:v>
                </c:pt>
                <c:pt idx="106">
                  <c:v>5.5384790371624089</c:v>
                </c:pt>
                <c:pt idx="107">
                  <c:v>5.5384790371624089</c:v>
                </c:pt>
                <c:pt idx="108">
                  <c:v>5.5384790371624089</c:v>
                </c:pt>
                <c:pt idx="109">
                  <c:v>5.5384790371624089</c:v>
                </c:pt>
                <c:pt idx="110">
                  <c:v>5.5384790371624089</c:v>
                </c:pt>
                <c:pt idx="111">
                  <c:v>5.5384790371624089</c:v>
                </c:pt>
                <c:pt idx="112">
                  <c:v>5.5384790371624089</c:v>
                </c:pt>
                <c:pt idx="113">
                  <c:v>5.5384790371624089</c:v>
                </c:pt>
                <c:pt idx="114">
                  <c:v>5.5384790371624089</c:v>
                </c:pt>
                <c:pt idx="115">
                  <c:v>5.5384790371624089</c:v>
                </c:pt>
                <c:pt idx="116">
                  <c:v>5.5384790371624089</c:v>
                </c:pt>
                <c:pt idx="117">
                  <c:v>5.5384790371624089</c:v>
                </c:pt>
                <c:pt idx="118">
                  <c:v>5.5384790371624089</c:v>
                </c:pt>
                <c:pt idx="119">
                  <c:v>5.5384790371624089</c:v>
                </c:pt>
                <c:pt idx="120">
                  <c:v>5.5384790371624089</c:v>
                </c:pt>
                <c:pt idx="121">
                  <c:v>5.5384790371624089</c:v>
                </c:pt>
                <c:pt idx="122">
                  <c:v>5.5384790371624089</c:v>
                </c:pt>
                <c:pt idx="123">
                  <c:v>5.5384790371624089</c:v>
                </c:pt>
                <c:pt idx="124">
                  <c:v>5.5384790371624089</c:v>
                </c:pt>
                <c:pt idx="125">
                  <c:v>5.5384790371624089</c:v>
                </c:pt>
                <c:pt idx="126">
                  <c:v>5.5384790371624089</c:v>
                </c:pt>
                <c:pt idx="127">
                  <c:v>5.5384790371624089</c:v>
                </c:pt>
                <c:pt idx="128">
                  <c:v>5.5384790371624089</c:v>
                </c:pt>
                <c:pt idx="129">
                  <c:v>5.5384790371624089</c:v>
                </c:pt>
                <c:pt idx="130">
                  <c:v>5.5384790371624089</c:v>
                </c:pt>
                <c:pt idx="131">
                  <c:v>5.5384790371624089</c:v>
                </c:pt>
                <c:pt idx="132">
                  <c:v>5.5384790371624089</c:v>
                </c:pt>
                <c:pt idx="133">
                  <c:v>5.5384790371624089</c:v>
                </c:pt>
                <c:pt idx="134">
                  <c:v>5.5384790371624089</c:v>
                </c:pt>
                <c:pt idx="135">
                  <c:v>5.5384790371624089</c:v>
                </c:pt>
                <c:pt idx="136">
                  <c:v>5.5384790371624089</c:v>
                </c:pt>
                <c:pt idx="137">
                  <c:v>5.5384790371624089</c:v>
                </c:pt>
                <c:pt idx="138">
                  <c:v>5.5384790371624089</c:v>
                </c:pt>
                <c:pt idx="139">
                  <c:v>5.5384790371624089</c:v>
                </c:pt>
                <c:pt idx="140">
                  <c:v>5.5384790371624089</c:v>
                </c:pt>
                <c:pt idx="141">
                  <c:v>5.5384790371624089</c:v>
                </c:pt>
                <c:pt idx="142">
                  <c:v>5.5384790371624089</c:v>
                </c:pt>
                <c:pt idx="143">
                  <c:v>5.5384790371624089</c:v>
                </c:pt>
                <c:pt idx="144">
                  <c:v>5.5384790371624089</c:v>
                </c:pt>
                <c:pt idx="145">
                  <c:v>5.5384790371624089</c:v>
                </c:pt>
                <c:pt idx="146">
                  <c:v>5.5384790371624089</c:v>
                </c:pt>
                <c:pt idx="147">
                  <c:v>5.5384790371624089</c:v>
                </c:pt>
                <c:pt idx="148">
                  <c:v>5.5384790371624089</c:v>
                </c:pt>
                <c:pt idx="149">
                  <c:v>5.5384790371624089</c:v>
                </c:pt>
                <c:pt idx="150">
                  <c:v>5.5384790371624089</c:v>
                </c:pt>
                <c:pt idx="151">
                  <c:v>5.5384790371624089</c:v>
                </c:pt>
                <c:pt idx="152">
                  <c:v>5.5384790371624089</c:v>
                </c:pt>
                <c:pt idx="153">
                  <c:v>5.5384790371624089</c:v>
                </c:pt>
                <c:pt idx="154">
                  <c:v>5.5384790371624089</c:v>
                </c:pt>
                <c:pt idx="155">
                  <c:v>5.5384790371624089</c:v>
                </c:pt>
                <c:pt idx="156">
                  <c:v>5.5384790371624089</c:v>
                </c:pt>
                <c:pt idx="157">
                  <c:v>5.5384790371624089</c:v>
                </c:pt>
                <c:pt idx="158">
                  <c:v>5.5384790371624089</c:v>
                </c:pt>
                <c:pt idx="159">
                  <c:v>5.5384790371624089</c:v>
                </c:pt>
                <c:pt idx="160">
                  <c:v>5.5384790371624089</c:v>
                </c:pt>
                <c:pt idx="161">
                  <c:v>5.5384790371624089</c:v>
                </c:pt>
                <c:pt idx="162">
                  <c:v>5.5384790371624089</c:v>
                </c:pt>
                <c:pt idx="163">
                  <c:v>5.5384790371624089</c:v>
                </c:pt>
                <c:pt idx="164">
                  <c:v>5.5384790371624089</c:v>
                </c:pt>
                <c:pt idx="165">
                  <c:v>5.5384790371624089</c:v>
                </c:pt>
                <c:pt idx="166">
                  <c:v>5.5384790371624089</c:v>
                </c:pt>
                <c:pt idx="167">
                  <c:v>5.5384790371624089</c:v>
                </c:pt>
                <c:pt idx="168">
                  <c:v>5.5384790371624089</c:v>
                </c:pt>
                <c:pt idx="169">
                  <c:v>5.5384790371624089</c:v>
                </c:pt>
                <c:pt idx="170">
                  <c:v>5.5384790371624089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6-1947-42AA-B5F0-0965DE019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89208"/>
        <c:axId val="232289600"/>
      </c:lineChart>
      <c:catAx>
        <c:axId val="23228920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89600"/>
        <c:crossesAt val="-30"/>
        <c:auto val="1"/>
        <c:lblAlgn val="ctr"/>
        <c:lblOffset val="100"/>
        <c:tickLblSkip val="9"/>
        <c:tickMarkSkip val="9"/>
        <c:noMultiLvlLbl val="0"/>
      </c:catAx>
      <c:valAx>
        <c:axId val="232289600"/>
        <c:scaling>
          <c:orientation val="minMax"/>
          <c:max val="30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90375115087053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89208"/>
        <c:crosses val="autoZero"/>
        <c:crossBetween val="between"/>
        <c:minorUnit val="5"/>
      </c:valAx>
      <c:spPr>
        <a:solidFill>
          <a:srgbClr val="FFFFFF">
            <a:alpha val="91000"/>
          </a:srgbClr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2021
Suspended Sediment Concentration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DB-4E3F-A64B-E66476BB28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DB-4E3F-A64B-E66476BB28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DB-4E3F-A64B-E66476BB28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DB-4E3F-A64B-E66476BB280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DB-4E3F-A64B-E66476BB280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DB-4E3F-A64B-E66476BB280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DB-4E3F-A64B-E66476BB280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DB-4E3F-A64B-E66476BB280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DB-4E3F-A64B-E66476BB280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DB-4E3F-A64B-E66476BB280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DB-4E3F-A64B-E66476BB280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DB-4E3F-A64B-E66476BB280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DB-4E3F-A64B-E66476BB280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3DB-4E3F-A64B-E66476BB280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3DB-4E3F-A64B-E66476BB280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3DB-4E3F-A64B-E66476BB280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3DB-4E3F-A64B-E66476BB280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3DB-4E3F-A64B-E66476BB280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3DB-4E3F-A64B-E66476BB280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3DB-4E3F-A64B-E66476BB280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3DB-4E3F-A64B-E66476BB280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3DB-4E3F-A64B-E66476BB280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3DB-4E3F-A64B-E66476BB280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B3DB-4E3F-A64B-E66476BB2808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B3DB-4E3F-A64B-E66476BB2808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B3DB-4E3F-A64B-E66476BB2808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B3DB-4E3F-A64B-E66476BB2808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B3DB-4E3F-A64B-E66476BB2808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B3DB-4E3F-A64B-E66476BB280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B3DB-4E3F-A64B-E66476BB2808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B3DB-4E3F-A64B-E66476BB2808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B3DB-4E3F-A64B-E66476BB2808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B3DB-4E3F-A64B-E66476BB2808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B3DB-4E3F-A64B-E66476BB2808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B3DB-4E3F-A64B-E66476BB2808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B3DB-4E3F-A64B-E66476BB2808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B3DB-4E3F-A64B-E66476BB2808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B3DB-4E3F-A64B-E66476BB2808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B3DB-4E3F-A64B-E66476BB2808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B3DB-4E3F-A64B-E66476BB2808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B3DB-4E3F-A64B-E66476BB2808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B3DB-4E3F-A64B-E66476BB2808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B3DB-4E3F-A64B-E66476BB2808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B3DB-4E3F-A64B-E66476BB2808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B3DB-4E3F-A64B-E66476BB2808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B3DB-4E3F-A64B-E66476BB2808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B3DB-4E3F-A64B-E66476BB280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B3DB-4E3F-A64B-E66476BB2808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B3DB-4E3F-A64B-E66476BB2808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B3DB-4E3F-A64B-E66476BB2808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B3DB-4E3F-A64B-E66476BB2808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B3DB-4E3F-A64B-E66476BB2808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B3DB-4E3F-A64B-E66476BB2808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B3DB-4E3F-A64B-E66476BB2808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B3DB-4E3F-A64B-E66476BB2808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B3DB-4E3F-A64B-E66476BB2808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B3DB-4E3F-A64B-E66476BB2808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B3DB-4E3F-A64B-E66476BB2808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B3DB-4E3F-A64B-E66476BB2808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B3DB-4E3F-A64B-E66476BB2808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B3DB-4E3F-A64B-E66476BB2808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B3DB-4E3F-A64B-E66476BB2808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B3DB-4E3F-A64B-E66476BB2808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B3DB-4E3F-A64B-E66476BB2808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B3DB-4E3F-A64B-E66476BB2808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B3DB-4E3F-A64B-E66476BB2808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B3DB-4E3F-A64B-E66476BB2808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B3DB-4E3F-A64B-E66476BB2808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B3DB-4E3F-A64B-E66476BB2808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B3DB-4E3F-A64B-E66476BB2808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B3DB-4E3F-A64B-E66476BB2808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B3DB-4E3F-A64B-E66476BB2808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B3DB-4E3F-A64B-E66476BB2808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B3DB-4E3F-A64B-E66476BB2808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B3DB-4E3F-A64B-E66476BB2808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B3DB-4E3F-A64B-E66476BB2808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B3DB-4E3F-A64B-E66476BB2808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B3DB-4E3F-A64B-E66476BB2808}"/>
              </c:ext>
            </c:extLst>
          </c:dPt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Results!$T$4:$T$174</c:f>
              <c:numCache>
                <c:formatCode>0.00</c:formatCode>
                <c:ptCount val="171"/>
                <c:pt idx="0">
                  <c:v>-4.3252056420986085</c:v>
                </c:pt>
                <c:pt idx="1">
                  <c:v>-6.4033356014052991</c:v>
                </c:pt>
                <c:pt idx="2">
                  <c:v>-1.8440714532683133</c:v>
                </c:pt>
                <c:pt idx="3">
                  <c:v>-3.4752794919304444</c:v>
                </c:pt>
                <c:pt idx="4">
                  <c:v>-1.8743670031008988</c:v>
                </c:pt>
                <c:pt idx="5">
                  <c:v>-1.7441675770468217</c:v>
                </c:pt>
                <c:pt idx="6">
                  <c:v>-3.843756174349676</c:v>
                </c:pt>
                <c:pt idx="7">
                  <c:v>-2.3976850953161941</c:v>
                </c:pt>
                <c:pt idx="8">
                  <c:v>-2.5406183496978056</c:v>
                </c:pt>
                <c:pt idx="9">
                  <c:v>0.49710812671616916</c:v>
                </c:pt>
                <c:pt idx="10">
                  <c:v>-3.2239035551958084</c:v>
                </c:pt>
                <c:pt idx="11">
                  <c:v>-0.72228560516019213</c:v>
                </c:pt>
                <c:pt idx="12">
                  <c:v>5.4999202312120277</c:v>
                </c:pt>
                <c:pt idx="13">
                  <c:v>-0.69782595095649036</c:v>
                </c:pt>
                <c:pt idx="14">
                  <c:v>-0.89466947733079683</c:v>
                </c:pt>
                <c:pt idx="15">
                  <c:v>-0.44349148432835611</c:v>
                </c:pt>
                <c:pt idx="16">
                  <c:v>-3.8486250166184588</c:v>
                </c:pt>
                <c:pt idx="17">
                  <c:v>-1.502268445134793</c:v>
                </c:pt>
                <c:pt idx="18">
                  <c:v>-9.8465762142408924</c:v>
                </c:pt>
                <c:pt idx="19">
                  <c:v>-5.8190929312936026</c:v>
                </c:pt>
                <c:pt idx="20">
                  <c:v>-8.4952041989770084</c:v>
                </c:pt>
                <c:pt idx="21">
                  <c:v>-1.562495147642412</c:v>
                </c:pt>
                <c:pt idx="22">
                  <c:v>-1.5488686804555611</c:v>
                </c:pt>
                <c:pt idx="23">
                  <c:v>0.29172647529709073</c:v>
                </c:pt>
                <c:pt idx="24">
                  <c:v>-0.79802967275589931</c:v>
                </c:pt>
                <c:pt idx="25">
                  <c:v>0.21436431451257529</c:v>
                </c:pt>
                <c:pt idx="26">
                  <c:v>-2.3200249916358624E-3</c:v>
                </c:pt>
                <c:pt idx="27">
                  <c:v>-6.6182174298515069</c:v>
                </c:pt>
                <c:pt idx="28">
                  <c:v>-5.0114647444191407</c:v>
                </c:pt>
                <c:pt idx="29">
                  <c:v>-8.449742055179069</c:v>
                </c:pt>
                <c:pt idx="30">
                  <c:v>-2.8501418963340091</c:v>
                </c:pt>
                <c:pt idx="31">
                  <c:v>-3.3670221647197747</c:v>
                </c:pt>
                <c:pt idx="32">
                  <c:v>-1.522126215910343</c:v>
                </c:pt>
                <c:pt idx="33">
                  <c:v>-2.2080899503398825</c:v>
                </c:pt>
                <c:pt idx="34">
                  <c:v>-2.1628129491009385E-2</c:v>
                </c:pt>
                <c:pt idx="35">
                  <c:v>-3.4040136611301035</c:v>
                </c:pt>
                <c:pt idx="36">
                  <c:v>-0.2042363914826287</c:v>
                </c:pt>
                <c:pt idx="37">
                  <c:v>-9.160532040107789</c:v>
                </c:pt>
                <c:pt idx="38">
                  <c:v>-4.4040579061974743</c:v>
                </c:pt>
                <c:pt idx="39">
                  <c:v>3.4472854979938683</c:v>
                </c:pt>
                <c:pt idx="40">
                  <c:v>-0.83595895188714642</c:v>
                </c:pt>
                <c:pt idx="41">
                  <c:v>-6.4294714909640602E-2</c:v>
                </c:pt>
                <c:pt idx="42">
                  <c:v>1.4100749116976037</c:v>
                </c:pt>
                <c:pt idx="43">
                  <c:v>0.88226668699281052</c:v>
                </c:pt>
                <c:pt idx="44">
                  <c:v>0.89523843019335536</c:v>
                </c:pt>
                <c:pt idx="45">
                  <c:v>-18.013307188877604</c:v>
                </c:pt>
                <c:pt idx="46">
                  <c:v>-9.5104956095734501</c:v>
                </c:pt>
                <c:pt idx="47">
                  <c:v>-24.041260990951084</c:v>
                </c:pt>
                <c:pt idx="48">
                  <c:v>-3.6806292541290766</c:v>
                </c:pt>
                <c:pt idx="49">
                  <c:v>-0.78501589759764812</c:v>
                </c:pt>
                <c:pt idx="50">
                  <c:v>-1.1823690859155043</c:v>
                </c:pt>
                <c:pt idx="51">
                  <c:v>0.12095710481858565</c:v>
                </c:pt>
                <c:pt idx="52">
                  <c:v>-0.65860300074888933</c:v>
                </c:pt>
                <c:pt idx="53">
                  <c:v>-0.18838408754896693</c:v>
                </c:pt>
                <c:pt idx="54">
                  <c:v>3.1274142906207087</c:v>
                </c:pt>
                <c:pt idx="55">
                  <c:v>-2.8306525648075134</c:v>
                </c:pt>
                <c:pt idx="56">
                  <c:v>-12.824985640007577</c:v>
                </c:pt>
                <c:pt idx="57">
                  <c:v>-4.5130854107043303</c:v>
                </c:pt>
                <c:pt idx="58">
                  <c:v>-2.292055241202505</c:v>
                </c:pt>
                <c:pt idx="59">
                  <c:v>-2.4327804195183886</c:v>
                </c:pt>
                <c:pt idx="60">
                  <c:v>-1.1257209979614393</c:v>
                </c:pt>
                <c:pt idx="61">
                  <c:v>-0.83124739951856808</c:v>
                </c:pt>
                <c:pt idx="62">
                  <c:v>-0.82728621007302128</c:v>
                </c:pt>
                <c:pt idx="63">
                  <c:v>2.0734331465937212</c:v>
                </c:pt>
                <c:pt idx="64">
                  <c:v>9.637817459526687</c:v>
                </c:pt>
                <c:pt idx="65">
                  <c:v>0.19044018571367741</c:v>
                </c:pt>
                <c:pt idx="66">
                  <c:v>-1.8611451028582724</c:v>
                </c:pt>
                <c:pt idx="67">
                  <c:v>-1.6647327838518706</c:v>
                </c:pt>
                <c:pt idx="68">
                  <c:v>-1.3941366234474588</c:v>
                </c:pt>
                <c:pt idx="69">
                  <c:v>-0.69483126572545295</c:v>
                </c:pt>
                <c:pt idx="70">
                  <c:v>-0.56152711499187746</c:v>
                </c:pt>
                <c:pt idx="71">
                  <c:v>-1.217201893190561</c:v>
                </c:pt>
                <c:pt idx="72">
                  <c:v>-5.8160054266792045</c:v>
                </c:pt>
                <c:pt idx="73">
                  <c:v>-4.5769382112540224</c:v>
                </c:pt>
                <c:pt idx="74">
                  <c:v>-3.0108957876205893</c:v>
                </c:pt>
                <c:pt idx="75">
                  <c:v>-1.5585214988546026</c:v>
                </c:pt>
                <c:pt idx="76">
                  <c:v>1.3657382895572567</c:v>
                </c:pt>
                <c:pt idx="77">
                  <c:v>1.2156787286329029</c:v>
                </c:pt>
                <c:pt idx="78">
                  <c:v>1.4487082321701417</c:v>
                </c:pt>
                <c:pt idx="79">
                  <c:v>1.1596134934468869</c:v>
                </c:pt>
                <c:pt idx="80">
                  <c:v>1.8149475568481881</c:v>
                </c:pt>
                <c:pt idx="81">
                  <c:v>2.88782611086563</c:v>
                </c:pt>
                <c:pt idx="82">
                  <c:v>-3.982878961014817</c:v>
                </c:pt>
                <c:pt idx="83">
                  <c:v>-3.0477635201050939</c:v>
                </c:pt>
                <c:pt idx="84">
                  <c:v>-4.4922583629481716</c:v>
                </c:pt>
                <c:pt idx="85">
                  <c:v>-1.309908574183505</c:v>
                </c:pt>
                <c:pt idx="86">
                  <c:v>-1.9472100361916111</c:v>
                </c:pt>
                <c:pt idx="87">
                  <c:v>-0.59883349402015862</c:v>
                </c:pt>
                <c:pt idx="88">
                  <c:v>-0.66820153775602642</c:v>
                </c:pt>
                <c:pt idx="89">
                  <c:v>-0.35729288662520026</c:v>
                </c:pt>
                <c:pt idx="90">
                  <c:v>0.93395398737280055</c:v>
                </c:pt>
                <c:pt idx="91">
                  <c:v>0.5863327379053731</c:v>
                </c:pt>
                <c:pt idx="92">
                  <c:v>-3.5371321518022225</c:v>
                </c:pt>
                <c:pt idx="93">
                  <c:v>-0.49130709235849274</c:v>
                </c:pt>
                <c:pt idx="94">
                  <c:v>-0.26015584456655283</c:v>
                </c:pt>
                <c:pt idx="95">
                  <c:v>-7.4954209553245957E-2</c:v>
                </c:pt>
                <c:pt idx="96">
                  <c:v>-0.56665867793127289</c:v>
                </c:pt>
                <c:pt idx="97">
                  <c:v>0.14367135039702775</c:v>
                </c:pt>
                <c:pt idx="98">
                  <c:v>2.9154425277279844E-3</c:v>
                </c:pt>
                <c:pt idx="99">
                  <c:v>2.2446559237872177</c:v>
                </c:pt>
                <c:pt idx="100">
                  <c:v>0.80731412094706312</c:v>
                </c:pt>
                <c:pt idx="101">
                  <c:v>-0.93911681653950052</c:v>
                </c:pt>
                <c:pt idx="102">
                  <c:v>-1.2846426100168846</c:v>
                </c:pt>
                <c:pt idx="103">
                  <c:v>0.3930644122261952</c:v>
                </c:pt>
                <c:pt idx="104">
                  <c:v>-1.9237708834148017</c:v>
                </c:pt>
                <c:pt idx="105">
                  <c:v>-1.3349077993904681</c:v>
                </c:pt>
                <c:pt idx="106">
                  <c:v>-1.0935263587069426</c:v>
                </c:pt>
                <c:pt idx="107">
                  <c:v>-0.93690403510378883</c:v>
                </c:pt>
                <c:pt idx="108">
                  <c:v>-16.079275361090087</c:v>
                </c:pt>
                <c:pt idx="109">
                  <c:v>-15.343922190849199</c:v>
                </c:pt>
                <c:pt idx="110">
                  <c:v>-15.697262838332342</c:v>
                </c:pt>
                <c:pt idx="111">
                  <c:v>-9.0242592331361848</c:v>
                </c:pt>
                <c:pt idx="112">
                  <c:v>-8.2094261205772145</c:v>
                </c:pt>
                <c:pt idx="113">
                  <c:v>-5.3094342867269946</c:v>
                </c:pt>
                <c:pt idx="114">
                  <c:v>-4.2319156639155056</c:v>
                </c:pt>
                <c:pt idx="115">
                  <c:v>-3.2355501625407839</c:v>
                </c:pt>
                <c:pt idx="116">
                  <c:v>-1.5551721294739744</c:v>
                </c:pt>
                <c:pt idx="117">
                  <c:v>-5.5848304528011372</c:v>
                </c:pt>
                <c:pt idx="118">
                  <c:v>-4.1205553015964735</c:v>
                </c:pt>
                <c:pt idx="119">
                  <c:v>-1.257672470182051</c:v>
                </c:pt>
                <c:pt idx="120">
                  <c:v>-2.3391148851542205</c:v>
                </c:pt>
                <c:pt idx="121">
                  <c:v>-1.683395913979463</c:v>
                </c:pt>
                <c:pt idx="122">
                  <c:v>-2.0300701253534617</c:v>
                </c:pt>
                <c:pt idx="123">
                  <c:v>-0.7242359564466625</c:v>
                </c:pt>
                <c:pt idx="124">
                  <c:v>-0.91566123679295996</c:v>
                </c:pt>
                <c:pt idx="125">
                  <c:v>-0.96987135281162029</c:v>
                </c:pt>
                <c:pt idx="126">
                  <c:v>3.052538777103885</c:v>
                </c:pt>
                <c:pt idx="127">
                  <c:v>-0.69628491922599201</c:v>
                </c:pt>
                <c:pt idx="128">
                  <c:v>-2.111736931935623</c:v>
                </c:pt>
                <c:pt idx="129">
                  <c:v>-3.1460694885279952</c:v>
                </c:pt>
                <c:pt idx="130">
                  <c:v>-1.177303031951646</c:v>
                </c:pt>
                <c:pt idx="131">
                  <c:v>-0.61054904412215505</c:v>
                </c:pt>
                <c:pt idx="132">
                  <c:v>-1.1815165970468717</c:v>
                </c:pt>
                <c:pt idx="133">
                  <c:v>-1.3563431614572095</c:v>
                </c:pt>
                <c:pt idx="134">
                  <c:v>-1.6683792828436512</c:v>
                </c:pt>
                <c:pt idx="135">
                  <c:v>-12.3552117031838</c:v>
                </c:pt>
                <c:pt idx="136">
                  <c:v>0.84671218335717824</c:v>
                </c:pt>
                <c:pt idx="137">
                  <c:v>-4.2562363744357699</c:v>
                </c:pt>
                <c:pt idx="138">
                  <c:v>0.33028323567952078</c:v>
                </c:pt>
                <c:pt idx="139">
                  <c:v>-0.98193419565113116</c:v>
                </c:pt>
                <c:pt idx="140">
                  <c:v>85.188572270562474</c:v>
                </c:pt>
                <c:pt idx="141">
                  <c:v>-45.189853738778929</c:v>
                </c:pt>
                <c:pt idx="142">
                  <c:v>1.5546597892513503</c:v>
                </c:pt>
                <c:pt idx="143">
                  <c:v>0.9171890545997895</c:v>
                </c:pt>
                <c:pt idx="144">
                  <c:v>-4.8762760322541734</c:v>
                </c:pt>
                <c:pt idx="145">
                  <c:v>-1.1882045653358826</c:v>
                </c:pt>
                <c:pt idx="146">
                  <c:v>-0.60162692408358398</c:v>
                </c:pt>
                <c:pt idx="147">
                  <c:v>-1.2317612084765446</c:v>
                </c:pt>
                <c:pt idx="148">
                  <c:v>1.6276025193602841</c:v>
                </c:pt>
                <c:pt idx="149">
                  <c:v>-0.78441917647686932</c:v>
                </c:pt>
                <c:pt idx="150">
                  <c:v>-0.61784286759920826</c:v>
                </c:pt>
                <c:pt idx="151">
                  <c:v>-1.789091097286951E-2</c:v>
                </c:pt>
                <c:pt idx="152">
                  <c:v>-0.14081858776168471</c:v>
                </c:pt>
                <c:pt idx="153">
                  <c:v>2.5465005154327707</c:v>
                </c:pt>
                <c:pt idx="154">
                  <c:v>-5.3464926029672375</c:v>
                </c:pt>
                <c:pt idx="155">
                  <c:v>-2.3393320715425405</c:v>
                </c:pt>
                <c:pt idx="156">
                  <c:v>-9.7509838542537156E-2</c:v>
                </c:pt>
                <c:pt idx="157">
                  <c:v>-1.6450774928499747</c:v>
                </c:pt>
                <c:pt idx="158">
                  <c:v>-1.4817903124215941</c:v>
                </c:pt>
                <c:pt idx="159">
                  <c:v>0.58573233227050492</c:v>
                </c:pt>
                <c:pt idx="160">
                  <c:v>-0.29878569759375584</c:v>
                </c:pt>
                <c:pt idx="161">
                  <c:v>-0.55174952430220081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B3DB-4E3F-A64B-E66476BB2808}"/>
            </c:ext>
          </c:extLst>
        </c:ser>
        <c:ser>
          <c:idx val="1"/>
          <c:order val="1"/>
          <c:tx>
            <c:v>Median (-1.20%)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Results!$AK$4:$AK$174</c:f>
              <c:numCache>
                <c:formatCode>0.00</c:formatCode>
                <c:ptCount val="171"/>
                <c:pt idx="0">
                  <c:v>-1.2027032292632218</c:v>
                </c:pt>
                <c:pt idx="1">
                  <c:v>-1.2027032292632218</c:v>
                </c:pt>
                <c:pt idx="2">
                  <c:v>-1.2027032292632218</c:v>
                </c:pt>
                <c:pt idx="3">
                  <c:v>-1.2027032292632218</c:v>
                </c:pt>
                <c:pt idx="4">
                  <c:v>-1.2027032292632218</c:v>
                </c:pt>
                <c:pt idx="5">
                  <c:v>-1.2027032292632218</c:v>
                </c:pt>
                <c:pt idx="6">
                  <c:v>-1.2027032292632218</c:v>
                </c:pt>
                <c:pt idx="7">
                  <c:v>-1.2027032292632218</c:v>
                </c:pt>
                <c:pt idx="8">
                  <c:v>-1.2027032292632218</c:v>
                </c:pt>
                <c:pt idx="9">
                  <c:v>-1.2027032292632218</c:v>
                </c:pt>
                <c:pt idx="10">
                  <c:v>-1.2027032292632218</c:v>
                </c:pt>
                <c:pt idx="11">
                  <c:v>-1.2027032292632218</c:v>
                </c:pt>
                <c:pt idx="12">
                  <c:v>-1.2027032292632218</c:v>
                </c:pt>
                <c:pt idx="13">
                  <c:v>-1.2027032292632218</c:v>
                </c:pt>
                <c:pt idx="14">
                  <c:v>-1.2027032292632218</c:v>
                </c:pt>
                <c:pt idx="15">
                  <c:v>-1.2027032292632218</c:v>
                </c:pt>
                <c:pt idx="16">
                  <c:v>-1.2027032292632218</c:v>
                </c:pt>
                <c:pt idx="17">
                  <c:v>-1.2027032292632218</c:v>
                </c:pt>
                <c:pt idx="18">
                  <c:v>-1.2027032292632218</c:v>
                </c:pt>
                <c:pt idx="19">
                  <c:v>-1.2027032292632218</c:v>
                </c:pt>
                <c:pt idx="20">
                  <c:v>-1.2027032292632218</c:v>
                </c:pt>
                <c:pt idx="21">
                  <c:v>-1.2027032292632218</c:v>
                </c:pt>
                <c:pt idx="22">
                  <c:v>-1.2027032292632218</c:v>
                </c:pt>
                <c:pt idx="23">
                  <c:v>-1.2027032292632218</c:v>
                </c:pt>
                <c:pt idx="24">
                  <c:v>-1.2027032292632218</c:v>
                </c:pt>
                <c:pt idx="25">
                  <c:v>-1.2027032292632218</c:v>
                </c:pt>
                <c:pt idx="26">
                  <c:v>-1.2027032292632218</c:v>
                </c:pt>
                <c:pt idx="27">
                  <c:v>-1.2027032292632218</c:v>
                </c:pt>
                <c:pt idx="28">
                  <c:v>-1.2027032292632218</c:v>
                </c:pt>
                <c:pt idx="29">
                  <c:v>-1.2027032292632218</c:v>
                </c:pt>
                <c:pt idx="30">
                  <c:v>-1.2027032292632218</c:v>
                </c:pt>
                <c:pt idx="31">
                  <c:v>-1.2027032292632218</c:v>
                </c:pt>
                <c:pt idx="32">
                  <c:v>-1.2027032292632218</c:v>
                </c:pt>
                <c:pt idx="33">
                  <c:v>-1.2027032292632218</c:v>
                </c:pt>
                <c:pt idx="34">
                  <c:v>-1.2027032292632218</c:v>
                </c:pt>
                <c:pt idx="35">
                  <c:v>-1.2027032292632218</c:v>
                </c:pt>
                <c:pt idx="36">
                  <c:v>-1.2027032292632218</c:v>
                </c:pt>
                <c:pt idx="37">
                  <c:v>-1.2027032292632218</c:v>
                </c:pt>
                <c:pt idx="38">
                  <c:v>-1.2027032292632218</c:v>
                </c:pt>
                <c:pt idx="39">
                  <c:v>-1.2027032292632218</c:v>
                </c:pt>
                <c:pt idx="40">
                  <c:v>-1.2027032292632218</c:v>
                </c:pt>
                <c:pt idx="41">
                  <c:v>-1.2027032292632218</c:v>
                </c:pt>
                <c:pt idx="42">
                  <c:v>-1.2027032292632218</c:v>
                </c:pt>
                <c:pt idx="43">
                  <c:v>-1.2027032292632218</c:v>
                </c:pt>
                <c:pt idx="44">
                  <c:v>-1.2027032292632218</c:v>
                </c:pt>
                <c:pt idx="45">
                  <c:v>-1.2027032292632218</c:v>
                </c:pt>
                <c:pt idx="46">
                  <c:v>-1.2027032292632218</c:v>
                </c:pt>
                <c:pt idx="47">
                  <c:v>-1.2027032292632218</c:v>
                </c:pt>
                <c:pt idx="48">
                  <c:v>-1.2027032292632218</c:v>
                </c:pt>
                <c:pt idx="49">
                  <c:v>-1.2027032292632218</c:v>
                </c:pt>
                <c:pt idx="50">
                  <c:v>-1.2027032292632218</c:v>
                </c:pt>
                <c:pt idx="51">
                  <c:v>-1.2027032292632218</c:v>
                </c:pt>
                <c:pt idx="52">
                  <c:v>-1.2027032292632218</c:v>
                </c:pt>
                <c:pt idx="53">
                  <c:v>-1.2027032292632218</c:v>
                </c:pt>
                <c:pt idx="54">
                  <c:v>-1.2027032292632218</c:v>
                </c:pt>
                <c:pt idx="55">
                  <c:v>-1.2027032292632218</c:v>
                </c:pt>
                <c:pt idx="56">
                  <c:v>-1.2027032292632218</c:v>
                </c:pt>
                <c:pt idx="57">
                  <c:v>-1.2027032292632218</c:v>
                </c:pt>
                <c:pt idx="58">
                  <c:v>-1.2027032292632218</c:v>
                </c:pt>
                <c:pt idx="59">
                  <c:v>-1.2027032292632218</c:v>
                </c:pt>
                <c:pt idx="60">
                  <c:v>-1.2027032292632218</c:v>
                </c:pt>
                <c:pt idx="61">
                  <c:v>-1.2027032292632218</c:v>
                </c:pt>
                <c:pt idx="62">
                  <c:v>-1.2027032292632218</c:v>
                </c:pt>
                <c:pt idx="63">
                  <c:v>-1.2027032292632218</c:v>
                </c:pt>
                <c:pt idx="64">
                  <c:v>-1.2027032292632218</c:v>
                </c:pt>
                <c:pt idx="65">
                  <c:v>-1.2027032292632218</c:v>
                </c:pt>
                <c:pt idx="66">
                  <c:v>-1.2027032292632218</c:v>
                </c:pt>
                <c:pt idx="67">
                  <c:v>-1.2027032292632218</c:v>
                </c:pt>
                <c:pt idx="68">
                  <c:v>-1.2027032292632218</c:v>
                </c:pt>
                <c:pt idx="69">
                  <c:v>-1.2027032292632218</c:v>
                </c:pt>
                <c:pt idx="70">
                  <c:v>-1.2027032292632218</c:v>
                </c:pt>
                <c:pt idx="71">
                  <c:v>-1.2027032292632218</c:v>
                </c:pt>
                <c:pt idx="72">
                  <c:v>-1.2027032292632218</c:v>
                </c:pt>
                <c:pt idx="73">
                  <c:v>-1.2027032292632218</c:v>
                </c:pt>
                <c:pt idx="74">
                  <c:v>-1.2027032292632218</c:v>
                </c:pt>
                <c:pt idx="75">
                  <c:v>-1.2027032292632218</c:v>
                </c:pt>
                <c:pt idx="76">
                  <c:v>-1.2027032292632218</c:v>
                </c:pt>
                <c:pt idx="77">
                  <c:v>-1.2027032292632218</c:v>
                </c:pt>
                <c:pt idx="78">
                  <c:v>-1.2027032292632218</c:v>
                </c:pt>
                <c:pt idx="79">
                  <c:v>-1.2027032292632218</c:v>
                </c:pt>
                <c:pt idx="80">
                  <c:v>-1.2027032292632218</c:v>
                </c:pt>
                <c:pt idx="81">
                  <c:v>-1.2027032292632218</c:v>
                </c:pt>
                <c:pt idx="82">
                  <c:v>-1.2027032292632218</c:v>
                </c:pt>
                <c:pt idx="83">
                  <c:v>-1.2027032292632218</c:v>
                </c:pt>
                <c:pt idx="84">
                  <c:v>-1.2027032292632218</c:v>
                </c:pt>
                <c:pt idx="85">
                  <c:v>-1.2027032292632218</c:v>
                </c:pt>
                <c:pt idx="86">
                  <c:v>-1.2027032292632218</c:v>
                </c:pt>
                <c:pt idx="87">
                  <c:v>-1.2027032292632218</c:v>
                </c:pt>
                <c:pt idx="88">
                  <c:v>-1.2027032292632218</c:v>
                </c:pt>
                <c:pt idx="89">
                  <c:v>-1.2027032292632218</c:v>
                </c:pt>
                <c:pt idx="90">
                  <c:v>-1.2027032292632218</c:v>
                </c:pt>
                <c:pt idx="91">
                  <c:v>-1.2027032292632218</c:v>
                </c:pt>
                <c:pt idx="92">
                  <c:v>-1.2027032292632218</c:v>
                </c:pt>
                <c:pt idx="93">
                  <c:v>-1.2027032292632218</c:v>
                </c:pt>
                <c:pt idx="94">
                  <c:v>-1.2027032292632218</c:v>
                </c:pt>
                <c:pt idx="95">
                  <c:v>-1.2027032292632218</c:v>
                </c:pt>
                <c:pt idx="96">
                  <c:v>-1.2027032292632218</c:v>
                </c:pt>
                <c:pt idx="97">
                  <c:v>-1.2027032292632218</c:v>
                </c:pt>
                <c:pt idx="98">
                  <c:v>-1.2027032292632218</c:v>
                </c:pt>
                <c:pt idx="99">
                  <c:v>-1.2027032292632218</c:v>
                </c:pt>
                <c:pt idx="100">
                  <c:v>-1.2027032292632218</c:v>
                </c:pt>
                <c:pt idx="101">
                  <c:v>-1.2027032292632218</c:v>
                </c:pt>
                <c:pt idx="102">
                  <c:v>-1.2027032292632218</c:v>
                </c:pt>
                <c:pt idx="103">
                  <c:v>-1.2027032292632218</c:v>
                </c:pt>
                <c:pt idx="104">
                  <c:v>-1.2027032292632218</c:v>
                </c:pt>
                <c:pt idx="105">
                  <c:v>-1.2027032292632218</c:v>
                </c:pt>
                <c:pt idx="106">
                  <c:v>-1.2027032292632218</c:v>
                </c:pt>
                <c:pt idx="107">
                  <c:v>-1.2027032292632218</c:v>
                </c:pt>
                <c:pt idx="108">
                  <c:v>-1.2027032292632218</c:v>
                </c:pt>
                <c:pt idx="109">
                  <c:v>-1.2027032292632218</c:v>
                </c:pt>
                <c:pt idx="110">
                  <c:v>-1.2027032292632218</c:v>
                </c:pt>
                <c:pt idx="111">
                  <c:v>-1.2027032292632218</c:v>
                </c:pt>
                <c:pt idx="112">
                  <c:v>-1.2027032292632218</c:v>
                </c:pt>
                <c:pt idx="113">
                  <c:v>-1.2027032292632218</c:v>
                </c:pt>
                <c:pt idx="114">
                  <c:v>-1.2027032292632218</c:v>
                </c:pt>
                <c:pt idx="115">
                  <c:v>-1.2027032292632218</c:v>
                </c:pt>
                <c:pt idx="116">
                  <c:v>-1.2027032292632218</c:v>
                </c:pt>
                <c:pt idx="117">
                  <c:v>-1.2027032292632218</c:v>
                </c:pt>
                <c:pt idx="118">
                  <c:v>-1.2027032292632218</c:v>
                </c:pt>
                <c:pt idx="119">
                  <c:v>-1.2027032292632218</c:v>
                </c:pt>
                <c:pt idx="120">
                  <c:v>-1.2027032292632218</c:v>
                </c:pt>
                <c:pt idx="121">
                  <c:v>-1.2027032292632218</c:v>
                </c:pt>
                <c:pt idx="122">
                  <c:v>-1.2027032292632218</c:v>
                </c:pt>
                <c:pt idx="123">
                  <c:v>-1.2027032292632218</c:v>
                </c:pt>
                <c:pt idx="124">
                  <c:v>-1.2027032292632218</c:v>
                </c:pt>
                <c:pt idx="125">
                  <c:v>-1.2027032292632218</c:v>
                </c:pt>
                <c:pt idx="126">
                  <c:v>-1.2027032292632218</c:v>
                </c:pt>
                <c:pt idx="127">
                  <c:v>-1.2027032292632218</c:v>
                </c:pt>
                <c:pt idx="128">
                  <c:v>-1.2027032292632218</c:v>
                </c:pt>
                <c:pt idx="129">
                  <c:v>-1.2027032292632218</c:v>
                </c:pt>
                <c:pt idx="130">
                  <c:v>-1.2027032292632218</c:v>
                </c:pt>
                <c:pt idx="131">
                  <c:v>-1.2027032292632218</c:v>
                </c:pt>
                <c:pt idx="132">
                  <c:v>-1.2027032292632218</c:v>
                </c:pt>
                <c:pt idx="133">
                  <c:v>-1.2027032292632218</c:v>
                </c:pt>
                <c:pt idx="134">
                  <c:v>-1.2027032292632218</c:v>
                </c:pt>
                <c:pt idx="135">
                  <c:v>-1.2027032292632218</c:v>
                </c:pt>
                <c:pt idx="136">
                  <c:v>-1.2027032292632218</c:v>
                </c:pt>
                <c:pt idx="137">
                  <c:v>-1.2027032292632218</c:v>
                </c:pt>
                <c:pt idx="138">
                  <c:v>-1.2027032292632218</c:v>
                </c:pt>
                <c:pt idx="139">
                  <c:v>-1.2027032292632218</c:v>
                </c:pt>
                <c:pt idx="140">
                  <c:v>-1.2027032292632218</c:v>
                </c:pt>
                <c:pt idx="141">
                  <c:v>-1.2027032292632218</c:v>
                </c:pt>
                <c:pt idx="142">
                  <c:v>-1.2027032292632218</c:v>
                </c:pt>
                <c:pt idx="143">
                  <c:v>-1.2027032292632218</c:v>
                </c:pt>
                <c:pt idx="144">
                  <c:v>-1.2027032292632218</c:v>
                </c:pt>
                <c:pt idx="145">
                  <c:v>-1.2027032292632218</c:v>
                </c:pt>
                <c:pt idx="146">
                  <c:v>-1.2027032292632218</c:v>
                </c:pt>
                <c:pt idx="147">
                  <c:v>-1.2027032292632218</c:v>
                </c:pt>
                <c:pt idx="148">
                  <c:v>-1.2027032292632218</c:v>
                </c:pt>
                <c:pt idx="149">
                  <c:v>-1.2027032292632218</c:v>
                </c:pt>
                <c:pt idx="150">
                  <c:v>-1.2027032292632218</c:v>
                </c:pt>
                <c:pt idx="151">
                  <c:v>-1.2027032292632218</c:v>
                </c:pt>
                <c:pt idx="152">
                  <c:v>-1.2027032292632218</c:v>
                </c:pt>
                <c:pt idx="153">
                  <c:v>-1.2027032292632218</c:v>
                </c:pt>
                <c:pt idx="154">
                  <c:v>-1.2027032292632218</c:v>
                </c:pt>
                <c:pt idx="155">
                  <c:v>-1.2027032292632218</c:v>
                </c:pt>
                <c:pt idx="156">
                  <c:v>-1.2027032292632218</c:v>
                </c:pt>
                <c:pt idx="157">
                  <c:v>-1.2027032292632218</c:v>
                </c:pt>
                <c:pt idx="158">
                  <c:v>-1.2027032292632218</c:v>
                </c:pt>
                <c:pt idx="159">
                  <c:v>-1.2027032292632218</c:v>
                </c:pt>
                <c:pt idx="160">
                  <c:v>-1.2027032292632218</c:v>
                </c:pt>
                <c:pt idx="161">
                  <c:v>-1.2027032292632218</c:v>
                </c:pt>
                <c:pt idx="162">
                  <c:v>-1.2027032292632218</c:v>
                </c:pt>
                <c:pt idx="163">
                  <c:v>-1.2027032292632218</c:v>
                </c:pt>
                <c:pt idx="164">
                  <c:v>-1.2027032292632218</c:v>
                </c:pt>
                <c:pt idx="165">
                  <c:v>-1.2027032292632218</c:v>
                </c:pt>
                <c:pt idx="166">
                  <c:v>-1.2027032292632218</c:v>
                </c:pt>
                <c:pt idx="167">
                  <c:v>-1.2027032292632218</c:v>
                </c:pt>
                <c:pt idx="168">
                  <c:v>-1.2027032292632218</c:v>
                </c:pt>
                <c:pt idx="169">
                  <c:v>-1.2027032292632218</c:v>
                </c:pt>
                <c:pt idx="170">
                  <c:v>-1.2027032292632218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B3DB-4E3F-A64B-E66476BB2808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Results!$AL$4:$AL$174</c:f>
              <c:numCache>
                <c:formatCode>0.00</c:formatCode>
                <c:ptCount val="171"/>
                <c:pt idx="0">
                  <c:v>-6.2027032292632214</c:v>
                </c:pt>
                <c:pt idx="1">
                  <c:v>-6.2027032292632214</c:v>
                </c:pt>
                <c:pt idx="2">
                  <c:v>-6.2027032292632214</c:v>
                </c:pt>
                <c:pt idx="3">
                  <c:v>-6.2027032292632214</c:v>
                </c:pt>
                <c:pt idx="4">
                  <c:v>-6.2027032292632214</c:v>
                </c:pt>
                <c:pt idx="5">
                  <c:v>-6.2027032292632214</c:v>
                </c:pt>
                <c:pt idx="6">
                  <c:v>-6.2027032292632214</c:v>
                </c:pt>
                <c:pt idx="7">
                  <c:v>-6.2027032292632214</c:v>
                </c:pt>
                <c:pt idx="8">
                  <c:v>-6.2027032292632214</c:v>
                </c:pt>
                <c:pt idx="9">
                  <c:v>-6.2027032292632214</c:v>
                </c:pt>
                <c:pt idx="10">
                  <c:v>-6.2027032292632214</c:v>
                </c:pt>
                <c:pt idx="11">
                  <c:v>-6.2027032292632214</c:v>
                </c:pt>
                <c:pt idx="12">
                  <c:v>-6.2027032292632214</c:v>
                </c:pt>
                <c:pt idx="13">
                  <c:v>-6.2027032292632214</c:v>
                </c:pt>
                <c:pt idx="14">
                  <c:v>-6.2027032292632214</c:v>
                </c:pt>
                <c:pt idx="15">
                  <c:v>-6.2027032292632214</c:v>
                </c:pt>
                <c:pt idx="16">
                  <c:v>-6.2027032292632214</c:v>
                </c:pt>
                <c:pt idx="17">
                  <c:v>-6.2027032292632214</c:v>
                </c:pt>
                <c:pt idx="18">
                  <c:v>-6.2027032292632214</c:v>
                </c:pt>
                <c:pt idx="19">
                  <c:v>-6.2027032292632214</c:v>
                </c:pt>
                <c:pt idx="20">
                  <c:v>-6.2027032292632214</c:v>
                </c:pt>
                <c:pt idx="21">
                  <c:v>-6.2027032292632214</c:v>
                </c:pt>
                <c:pt idx="22">
                  <c:v>-6.2027032292632214</c:v>
                </c:pt>
                <c:pt idx="23">
                  <c:v>-6.2027032292632214</c:v>
                </c:pt>
                <c:pt idx="24">
                  <c:v>-6.2027032292632214</c:v>
                </c:pt>
                <c:pt idx="25">
                  <c:v>-6.2027032292632214</c:v>
                </c:pt>
                <c:pt idx="26">
                  <c:v>-6.2027032292632214</c:v>
                </c:pt>
                <c:pt idx="27">
                  <c:v>-6.2027032292632214</c:v>
                </c:pt>
                <c:pt idx="28">
                  <c:v>-6.2027032292632214</c:v>
                </c:pt>
                <c:pt idx="29">
                  <c:v>-6.2027032292632214</c:v>
                </c:pt>
                <c:pt idx="30">
                  <c:v>-6.2027032292632214</c:v>
                </c:pt>
                <c:pt idx="31">
                  <c:v>-6.2027032292632214</c:v>
                </c:pt>
                <c:pt idx="32">
                  <c:v>-6.2027032292632214</c:v>
                </c:pt>
                <c:pt idx="33">
                  <c:v>-6.2027032292632214</c:v>
                </c:pt>
                <c:pt idx="34">
                  <c:v>-6.2027032292632214</c:v>
                </c:pt>
                <c:pt idx="35">
                  <c:v>-6.2027032292632214</c:v>
                </c:pt>
                <c:pt idx="36">
                  <c:v>-6.2027032292632214</c:v>
                </c:pt>
                <c:pt idx="37">
                  <c:v>-6.2027032292632214</c:v>
                </c:pt>
                <c:pt idx="38">
                  <c:v>-6.2027032292632214</c:v>
                </c:pt>
                <c:pt idx="39">
                  <c:v>-6.2027032292632214</c:v>
                </c:pt>
                <c:pt idx="40">
                  <c:v>-6.2027032292632214</c:v>
                </c:pt>
                <c:pt idx="41">
                  <c:v>-6.2027032292632214</c:v>
                </c:pt>
                <c:pt idx="42">
                  <c:v>-6.2027032292632214</c:v>
                </c:pt>
                <c:pt idx="43">
                  <c:v>-6.2027032292632214</c:v>
                </c:pt>
                <c:pt idx="44">
                  <c:v>-6.2027032292632214</c:v>
                </c:pt>
                <c:pt idx="45">
                  <c:v>-6.2027032292632214</c:v>
                </c:pt>
                <c:pt idx="46">
                  <c:v>-6.2027032292632214</c:v>
                </c:pt>
                <c:pt idx="47">
                  <c:v>-6.2027032292632214</c:v>
                </c:pt>
                <c:pt idx="48">
                  <c:v>-6.2027032292632214</c:v>
                </c:pt>
                <c:pt idx="49">
                  <c:v>-6.2027032292632214</c:v>
                </c:pt>
                <c:pt idx="50">
                  <c:v>-6.2027032292632214</c:v>
                </c:pt>
                <c:pt idx="51">
                  <c:v>-6.2027032292632214</c:v>
                </c:pt>
                <c:pt idx="52">
                  <c:v>-6.2027032292632214</c:v>
                </c:pt>
                <c:pt idx="53">
                  <c:v>-6.2027032292632214</c:v>
                </c:pt>
                <c:pt idx="54">
                  <c:v>-6.2027032292632214</c:v>
                </c:pt>
                <c:pt idx="55">
                  <c:v>-6.2027032292632214</c:v>
                </c:pt>
                <c:pt idx="56">
                  <c:v>-6.2027032292632214</c:v>
                </c:pt>
                <c:pt idx="57">
                  <c:v>-6.2027032292632214</c:v>
                </c:pt>
                <c:pt idx="58">
                  <c:v>-6.2027032292632214</c:v>
                </c:pt>
                <c:pt idx="59">
                  <c:v>-6.2027032292632214</c:v>
                </c:pt>
                <c:pt idx="60">
                  <c:v>-6.2027032292632214</c:v>
                </c:pt>
                <c:pt idx="61">
                  <c:v>-6.2027032292632214</c:v>
                </c:pt>
                <c:pt idx="62">
                  <c:v>-6.2027032292632214</c:v>
                </c:pt>
                <c:pt idx="63">
                  <c:v>-6.2027032292632214</c:v>
                </c:pt>
                <c:pt idx="64">
                  <c:v>-6.2027032292632214</c:v>
                </c:pt>
                <c:pt idx="65">
                  <c:v>-6.2027032292632214</c:v>
                </c:pt>
                <c:pt idx="66">
                  <c:v>-6.2027032292632214</c:v>
                </c:pt>
                <c:pt idx="67">
                  <c:v>-6.2027032292632214</c:v>
                </c:pt>
                <c:pt idx="68">
                  <c:v>-6.2027032292632214</c:v>
                </c:pt>
                <c:pt idx="69">
                  <c:v>-6.2027032292632214</c:v>
                </c:pt>
                <c:pt idx="70">
                  <c:v>-6.2027032292632214</c:v>
                </c:pt>
                <c:pt idx="71">
                  <c:v>-6.2027032292632214</c:v>
                </c:pt>
                <c:pt idx="72">
                  <c:v>-6.2027032292632214</c:v>
                </c:pt>
                <c:pt idx="73">
                  <c:v>-6.2027032292632214</c:v>
                </c:pt>
                <c:pt idx="74">
                  <c:v>-6.2027032292632214</c:v>
                </c:pt>
                <c:pt idx="75">
                  <c:v>-6.2027032292632214</c:v>
                </c:pt>
                <c:pt idx="76">
                  <c:v>-6.2027032292632214</c:v>
                </c:pt>
                <c:pt idx="77">
                  <c:v>-6.2027032292632214</c:v>
                </c:pt>
                <c:pt idx="78">
                  <c:v>-6.2027032292632214</c:v>
                </c:pt>
                <c:pt idx="79">
                  <c:v>-6.2027032292632214</c:v>
                </c:pt>
                <c:pt idx="80">
                  <c:v>-6.2027032292632214</c:v>
                </c:pt>
                <c:pt idx="81">
                  <c:v>-6.2027032292632214</c:v>
                </c:pt>
                <c:pt idx="82">
                  <c:v>-6.2027032292632214</c:v>
                </c:pt>
                <c:pt idx="83">
                  <c:v>-6.2027032292632214</c:v>
                </c:pt>
                <c:pt idx="84">
                  <c:v>-6.2027032292632214</c:v>
                </c:pt>
                <c:pt idx="85">
                  <c:v>-6.2027032292632214</c:v>
                </c:pt>
                <c:pt idx="86">
                  <c:v>-6.2027032292632214</c:v>
                </c:pt>
                <c:pt idx="87">
                  <c:v>-6.2027032292632214</c:v>
                </c:pt>
                <c:pt idx="88">
                  <c:v>-6.2027032292632214</c:v>
                </c:pt>
                <c:pt idx="89">
                  <c:v>-6.2027032292632214</c:v>
                </c:pt>
                <c:pt idx="90">
                  <c:v>-6.2027032292632214</c:v>
                </c:pt>
                <c:pt idx="91">
                  <c:v>-6.2027032292632214</c:v>
                </c:pt>
                <c:pt idx="92">
                  <c:v>-6.2027032292632214</c:v>
                </c:pt>
                <c:pt idx="93">
                  <c:v>-6.2027032292632214</c:v>
                </c:pt>
                <c:pt idx="94">
                  <c:v>-6.2027032292632214</c:v>
                </c:pt>
                <c:pt idx="95">
                  <c:v>-6.2027032292632214</c:v>
                </c:pt>
                <c:pt idx="96">
                  <c:v>-6.2027032292632214</c:v>
                </c:pt>
                <c:pt idx="97">
                  <c:v>-6.2027032292632214</c:v>
                </c:pt>
                <c:pt idx="98">
                  <c:v>-6.2027032292632214</c:v>
                </c:pt>
                <c:pt idx="99">
                  <c:v>-6.2027032292632214</c:v>
                </c:pt>
                <c:pt idx="100">
                  <c:v>-6.2027032292632214</c:v>
                </c:pt>
                <c:pt idx="101">
                  <c:v>-6.2027032292632214</c:v>
                </c:pt>
                <c:pt idx="102">
                  <c:v>-6.2027032292632214</c:v>
                </c:pt>
                <c:pt idx="103">
                  <c:v>-6.2027032292632214</c:v>
                </c:pt>
                <c:pt idx="104">
                  <c:v>-6.2027032292632214</c:v>
                </c:pt>
                <c:pt idx="105">
                  <c:v>-6.2027032292632214</c:v>
                </c:pt>
                <c:pt idx="106">
                  <c:v>-6.2027032292632214</c:v>
                </c:pt>
                <c:pt idx="107">
                  <c:v>-6.2027032292632214</c:v>
                </c:pt>
                <c:pt idx="108">
                  <c:v>-6.2027032292632214</c:v>
                </c:pt>
                <c:pt idx="109">
                  <c:v>-6.2027032292632214</c:v>
                </c:pt>
                <c:pt idx="110">
                  <c:v>-6.2027032292632214</c:v>
                </c:pt>
                <c:pt idx="111">
                  <c:v>-6.2027032292632214</c:v>
                </c:pt>
                <c:pt idx="112">
                  <c:v>-6.2027032292632214</c:v>
                </c:pt>
                <c:pt idx="113">
                  <c:v>-6.2027032292632214</c:v>
                </c:pt>
                <c:pt idx="114">
                  <c:v>-6.2027032292632214</c:v>
                </c:pt>
                <c:pt idx="115">
                  <c:v>-6.2027032292632214</c:v>
                </c:pt>
                <c:pt idx="116">
                  <c:v>-6.2027032292632214</c:v>
                </c:pt>
                <c:pt idx="117">
                  <c:v>-6.2027032292632214</c:v>
                </c:pt>
                <c:pt idx="118">
                  <c:v>-6.2027032292632214</c:v>
                </c:pt>
                <c:pt idx="119">
                  <c:v>-6.2027032292632214</c:v>
                </c:pt>
                <c:pt idx="120">
                  <c:v>-6.2027032292632214</c:v>
                </c:pt>
                <c:pt idx="121">
                  <c:v>-6.2027032292632214</c:v>
                </c:pt>
                <c:pt idx="122">
                  <c:v>-6.2027032292632214</c:v>
                </c:pt>
                <c:pt idx="123">
                  <c:v>-6.2027032292632214</c:v>
                </c:pt>
                <c:pt idx="124">
                  <c:v>-6.2027032292632214</c:v>
                </c:pt>
                <c:pt idx="125">
                  <c:v>-6.2027032292632214</c:v>
                </c:pt>
                <c:pt idx="126">
                  <c:v>-6.2027032292632214</c:v>
                </c:pt>
                <c:pt idx="127">
                  <c:v>-6.2027032292632214</c:v>
                </c:pt>
                <c:pt idx="128">
                  <c:v>-6.2027032292632214</c:v>
                </c:pt>
                <c:pt idx="129">
                  <c:v>-6.2027032292632214</c:v>
                </c:pt>
                <c:pt idx="130">
                  <c:v>-6.2027032292632214</c:v>
                </c:pt>
                <c:pt idx="131">
                  <c:v>-6.2027032292632214</c:v>
                </c:pt>
                <c:pt idx="132">
                  <c:v>-6.2027032292632214</c:v>
                </c:pt>
                <c:pt idx="133">
                  <c:v>-6.2027032292632214</c:v>
                </c:pt>
                <c:pt idx="134">
                  <c:v>-6.2027032292632214</c:v>
                </c:pt>
                <c:pt idx="135">
                  <c:v>-6.2027032292632214</c:v>
                </c:pt>
                <c:pt idx="136">
                  <c:v>-6.2027032292632214</c:v>
                </c:pt>
                <c:pt idx="137">
                  <c:v>-6.2027032292632214</c:v>
                </c:pt>
                <c:pt idx="138">
                  <c:v>-6.2027032292632214</c:v>
                </c:pt>
                <c:pt idx="139">
                  <c:v>-6.2027032292632214</c:v>
                </c:pt>
                <c:pt idx="140">
                  <c:v>-6.2027032292632214</c:v>
                </c:pt>
                <c:pt idx="141">
                  <c:v>-6.2027032292632214</c:v>
                </c:pt>
                <c:pt idx="142">
                  <c:v>-6.2027032292632214</c:v>
                </c:pt>
                <c:pt idx="143">
                  <c:v>-6.2027032292632214</c:v>
                </c:pt>
                <c:pt idx="144">
                  <c:v>-6.2027032292632214</c:v>
                </c:pt>
                <c:pt idx="145">
                  <c:v>-6.2027032292632214</c:v>
                </c:pt>
                <c:pt idx="146">
                  <c:v>-6.2027032292632214</c:v>
                </c:pt>
                <c:pt idx="147">
                  <c:v>-6.2027032292632214</c:v>
                </c:pt>
                <c:pt idx="148">
                  <c:v>-6.2027032292632214</c:v>
                </c:pt>
                <c:pt idx="149">
                  <c:v>-6.2027032292632214</c:v>
                </c:pt>
                <c:pt idx="150">
                  <c:v>-6.2027032292632214</c:v>
                </c:pt>
                <c:pt idx="151">
                  <c:v>-6.2027032292632214</c:v>
                </c:pt>
                <c:pt idx="152">
                  <c:v>-6.2027032292632214</c:v>
                </c:pt>
                <c:pt idx="153">
                  <c:v>-6.2027032292632214</c:v>
                </c:pt>
                <c:pt idx="154">
                  <c:v>-6.2027032292632214</c:v>
                </c:pt>
                <c:pt idx="155">
                  <c:v>-6.2027032292632214</c:v>
                </c:pt>
                <c:pt idx="156">
                  <c:v>-6.2027032292632214</c:v>
                </c:pt>
                <c:pt idx="157">
                  <c:v>-6.2027032292632214</c:v>
                </c:pt>
                <c:pt idx="158">
                  <c:v>-6.2027032292632214</c:v>
                </c:pt>
                <c:pt idx="159">
                  <c:v>-6.2027032292632214</c:v>
                </c:pt>
                <c:pt idx="160">
                  <c:v>-6.2027032292632214</c:v>
                </c:pt>
                <c:pt idx="161">
                  <c:v>-6.2027032292632214</c:v>
                </c:pt>
                <c:pt idx="162">
                  <c:v>-6.2027032292632214</c:v>
                </c:pt>
                <c:pt idx="163">
                  <c:v>-6.2027032292632214</c:v>
                </c:pt>
                <c:pt idx="164">
                  <c:v>-6.2027032292632214</c:v>
                </c:pt>
                <c:pt idx="165">
                  <c:v>-6.2027032292632214</c:v>
                </c:pt>
                <c:pt idx="166">
                  <c:v>-6.2027032292632214</c:v>
                </c:pt>
                <c:pt idx="167">
                  <c:v>-6.2027032292632214</c:v>
                </c:pt>
                <c:pt idx="168">
                  <c:v>-6.2027032292632214</c:v>
                </c:pt>
                <c:pt idx="169">
                  <c:v>-6.2027032292632214</c:v>
                </c:pt>
                <c:pt idx="170">
                  <c:v>-6.2027032292632214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B3DB-4E3F-A64B-E66476BB2808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Results!$AM$4:$AM$174</c:f>
              <c:numCache>
                <c:formatCode>0.00</c:formatCode>
                <c:ptCount val="171"/>
                <c:pt idx="0">
                  <c:v>3.7972967707367782</c:v>
                </c:pt>
                <c:pt idx="1">
                  <c:v>3.7972967707367782</c:v>
                </c:pt>
                <c:pt idx="2">
                  <c:v>3.7972967707367782</c:v>
                </c:pt>
                <c:pt idx="3">
                  <c:v>3.7972967707367782</c:v>
                </c:pt>
                <c:pt idx="4">
                  <c:v>3.7972967707367782</c:v>
                </c:pt>
                <c:pt idx="5">
                  <c:v>3.7972967707367782</c:v>
                </c:pt>
                <c:pt idx="6">
                  <c:v>3.7972967707367782</c:v>
                </c:pt>
                <c:pt idx="7">
                  <c:v>3.7972967707367782</c:v>
                </c:pt>
                <c:pt idx="8">
                  <c:v>3.7972967707367782</c:v>
                </c:pt>
                <c:pt idx="9">
                  <c:v>3.7972967707367782</c:v>
                </c:pt>
                <c:pt idx="10">
                  <c:v>3.7972967707367782</c:v>
                </c:pt>
                <c:pt idx="11">
                  <c:v>3.7972967707367782</c:v>
                </c:pt>
                <c:pt idx="12">
                  <c:v>3.7972967707367782</c:v>
                </c:pt>
                <c:pt idx="13">
                  <c:v>3.7972967707367782</c:v>
                </c:pt>
                <c:pt idx="14">
                  <c:v>3.7972967707367782</c:v>
                </c:pt>
                <c:pt idx="15">
                  <c:v>3.7972967707367782</c:v>
                </c:pt>
                <c:pt idx="16">
                  <c:v>3.7972967707367782</c:v>
                </c:pt>
                <c:pt idx="17">
                  <c:v>3.7972967707367782</c:v>
                </c:pt>
                <c:pt idx="18">
                  <c:v>3.7972967707367782</c:v>
                </c:pt>
                <c:pt idx="19">
                  <c:v>3.7972967707367782</c:v>
                </c:pt>
                <c:pt idx="20">
                  <c:v>3.7972967707367782</c:v>
                </c:pt>
                <c:pt idx="21">
                  <c:v>3.7972967707367782</c:v>
                </c:pt>
                <c:pt idx="22">
                  <c:v>3.7972967707367782</c:v>
                </c:pt>
                <c:pt idx="23">
                  <c:v>3.7972967707367782</c:v>
                </c:pt>
                <c:pt idx="24">
                  <c:v>3.7972967707367782</c:v>
                </c:pt>
                <c:pt idx="25">
                  <c:v>3.7972967707367782</c:v>
                </c:pt>
                <c:pt idx="26">
                  <c:v>3.7972967707367782</c:v>
                </c:pt>
                <c:pt idx="27">
                  <c:v>3.7972967707367782</c:v>
                </c:pt>
                <c:pt idx="28">
                  <c:v>3.7972967707367782</c:v>
                </c:pt>
                <c:pt idx="29">
                  <c:v>3.7972967707367782</c:v>
                </c:pt>
                <c:pt idx="30">
                  <c:v>3.7972967707367782</c:v>
                </c:pt>
                <c:pt idx="31">
                  <c:v>3.7972967707367782</c:v>
                </c:pt>
                <c:pt idx="32">
                  <c:v>3.7972967707367782</c:v>
                </c:pt>
                <c:pt idx="33">
                  <c:v>3.7972967707367782</c:v>
                </c:pt>
                <c:pt idx="34">
                  <c:v>3.7972967707367782</c:v>
                </c:pt>
                <c:pt idx="35">
                  <c:v>3.7972967707367782</c:v>
                </c:pt>
                <c:pt idx="36">
                  <c:v>3.7972967707367782</c:v>
                </c:pt>
                <c:pt idx="37">
                  <c:v>3.7972967707367782</c:v>
                </c:pt>
                <c:pt idx="38">
                  <c:v>3.7972967707367782</c:v>
                </c:pt>
                <c:pt idx="39">
                  <c:v>3.7972967707367782</c:v>
                </c:pt>
                <c:pt idx="40">
                  <c:v>3.7972967707367782</c:v>
                </c:pt>
                <c:pt idx="41">
                  <c:v>3.7972967707367782</c:v>
                </c:pt>
                <c:pt idx="42">
                  <c:v>3.7972967707367782</c:v>
                </c:pt>
                <c:pt idx="43">
                  <c:v>3.7972967707367782</c:v>
                </c:pt>
                <c:pt idx="44">
                  <c:v>3.7972967707367782</c:v>
                </c:pt>
                <c:pt idx="45">
                  <c:v>3.7972967707367782</c:v>
                </c:pt>
                <c:pt idx="46">
                  <c:v>3.7972967707367782</c:v>
                </c:pt>
                <c:pt idx="47">
                  <c:v>3.7972967707367782</c:v>
                </c:pt>
                <c:pt idx="48">
                  <c:v>3.7972967707367782</c:v>
                </c:pt>
                <c:pt idx="49">
                  <c:v>3.7972967707367782</c:v>
                </c:pt>
                <c:pt idx="50">
                  <c:v>3.7972967707367782</c:v>
                </c:pt>
                <c:pt idx="51">
                  <c:v>3.7972967707367782</c:v>
                </c:pt>
                <c:pt idx="52">
                  <c:v>3.7972967707367782</c:v>
                </c:pt>
                <c:pt idx="53">
                  <c:v>3.7972967707367782</c:v>
                </c:pt>
                <c:pt idx="54">
                  <c:v>3.7972967707367782</c:v>
                </c:pt>
                <c:pt idx="55">
                  <c:v>3.7972967707367782</c:v>
                </c:pt>
                <c:pt idx="56">
                  <c:v>3.7972967707367782</c:v>
                </c:pt>
                <c:pt idx="57">
                  <c:v>3.7972967707367782</c:v>
                </c:pt>
                <c:pt idx="58">
                  <c:v>3.7972967707367782</c:v>
                </c:pt>
                <c:pt idx="59">
                  <c:v>3.7972967707367782</c:v>
                </c:pt>
                <c:pt idx="60">
                  <c:v>3.7972967707367782</c:v>
                </c:pt>
                <c:pt idx="61">
                  <c:v>3.7972967707367782</c:v>
                </c:pt>
                <c:pt idx="62">
                  <c:v>3.7972967707367782</c:v>
                </c:pt>
                <c:pt idx="63">
                  <c:v>3.7972967707367782</c:v>
                </c:pt>
                <c:pt idx="64">
                  <c:v>3.7972967707367782</c:v>
                </c:pt>
                <c:pt idx="65">
                  <c:v>3.7972967707367782</c:v>
                </c:pt>
                <c:pt idx="66">
                  <c:v>3.7972967707367782</c:v>
                </c:pt>
                <c:pt idx="67">
                  <c:v>3.7972967707367782</c:v>
                </c:pt>
                <c:pt idx="68">
                  <c:v>3.7972967707367782</c:v>
                </c:pt>
                <c:pt idx="69">
                  <c:v>3.7972967707367782</c:v>
                </c:pt>
                <c:pt idx="70">
                  <c:v>3.7972967707367782</c:v>
                </c:pt>
                <c:pt idx="71">
                  <c:v>3.7972967707367782</c:v>
                </c:pt>
                <c:pt idx="72">
                  <c:v>3.7972967707367782</c:v>
                </c:pt>
                <c:pt idx="73">
                  <c:v>3.7972967707367782</c:v>
                </c:pt>
                <c:pt idx="74">
                  <c:v>3.7972967707367782</c:v>
                </c:pt>
                <c:pt idx="75">
                  <c:v>3.7972967707367782</c:v>
                </c:pt>
                <c:pt idx="76">
                  <c:v>3.7972967707367782</c:v>
                </c:pt>
                <c:pt idx="77">
                  <c:v>3.7972967707367782</c:v>
                </c:pt>
                <c:pt idx="78">
                  <c:v>3.7972967707367782</c:v>
                </c:pt>
                <c:pt idx="79">
                  <c:v>3.7972967707367782</c:v>
                </c:pt>
                <c:pt idx="80">
                  <c:v>3.7972967707367782</c:v>
                </c:pt>
                <c:pt idx="81">
                  <c:v>3.7972967707367782</c:v>
                </c:pt>
                <c:pt idx="82">
                  <c:v>3.7972967707367782</c:v>
                </c:pt>
                <c:pt idx="83">
                  <c:v>3.7972967707367782</c:v>
                </c:pt>
                <c:pt idx="84">
                  <c:v>3.7972967707367782</c:v>
                </c:pt>
                <c:pt idx="85">
                  <c:v>3.7972967707367782</c:v>
                </c:pt>
                <c:pt idx="86">
                  <c:v>3.7972967707367782</c:v>
                </c:pt>
                <c:pt idx="87">
                  <c:v>3.7972967707367782</c:v>
                </c:pt>
                <c:pt idx="88">
                  <c:v>3.7972967707367782</c:v>
                </c:pt>
                <c:pt idx="89">
                  <c:v>3.7972967707367782</c:v>
                </c:pt>
                <c:pt idx="90">
                  <c:v>3.7972967707367782</c:v>
                </c:pt>
                <c:pt idx="91">
                  <c:v>3.7972967707367782</c:v>
                </c:pt>
                <c:pt idx="92">
                  <c:v>3.7972967707367782</c:v>
                </c:pt>
                <c:pt idx="93">
                  <c:v>3.7972967707367782</c:v>
                </c:pt>
                <c:pt idx="94">
                  <c:v>3.7972967707367782</c:v>
                </c:pt>
                <c:pt idx="95">
                  <c:v>3.7972967707367782</c:v>
                </c:pt>
                <c:pt idx="96">
                  <c:v>3.7972967707367782</c:v>
                </c:pt>
                <c:pt idx="97">
                  <c:v>3.7972967707367782</c:v>
                </c:pt>
                <c:pt idx="98">
                  <c:v>3.7972967707367782</c:v>
                </c:pt>
                <c:pt idx="99">
                  <c:v>3.7972967707367782</c:v>
                </c:pt>
                <c:pt idx="100">
                  <c:v>3.7972967707367782</c:v>
                </c:pt>
                <c:pt idx="101">
                  <c:v>3.7972967707367782</c:v>
                </c:pt>
                <c:pt idx="102">
                  <c:v>3.7972967707367782</c:v>
                </c:pt>
                <c:pt idx="103">
                  <c:v>3.7972967707367782</c:v>
                </c:pt>
                <c:pt idx="104">
                  <c:v>3.7972967707367782</c:v>
                </c:pt>
                <c:pt idx="105">
                  <c:v>3.7972967707367782</c:v>
                </c:pt>
                <c:pt idx="106">
                  <c:v>3.7972967707367782</c:v>
                </c:pt>
                <c:pt idx="107">
                  <c:v>3.7972967707367782</c:v>
                </c:pt>
                <c:pt idx="108">
                  <c:v>3.7972967707367782</c:v>
                </c:pt>
                <c:pt idx="109">
                  <c:v>3.7972967707367782</c:v>
                </c:pt>
                <c:pt idx="110">
                  <c:v>3.7972967707367782</c:v>
                </c:pt>
                <c:pt idx="111">
                  <c:v>3.7972967707367782</c:v>
                </c:pt>
                <c:pt idx="112">
                  <c:v>3.7972967707367782</c:v>
                </c:pt>
                <c:pt idx="113">
                  <c:v>3.7972967707367782</c:v>
                </c:pt>
                <c:pt idx="114">
                  <c:v>3.7972967707367782</c:v>
                </c:pt>
                <c:pt idx="115">
                  <c:v>3.7972967707367782</c:v>
                </c:pt>
                <c:pt idx="116">
                  <c:v>3.7972967707367782</c:v>
                </c:pt>
                <c:pt idx="117">
                  <c:v>3.7972967707367782</c:v>
                </c:pt>
                <c:pt idx="118">
                  <c:v>3.7972967707367782</c:v>
                </c:pt>
                <c:pt idx="119">
                  <c:v>3.7972967707367782</c:v>
                </c:pt>
                <c:pt idx="120">
                  <c:v>3.7972967707367782</c:v>
                </c:pt>
                <c:pt idx="121">
                  <c:v>3.7972967707367782</c:v>
                </c:pt>
                <c:pt idx="122">
                  <c:v>3.7972967707367782</c:v>
                </c:pt>
                <c:pt idx="123">
                  <c:v>3.7972967707367782</c:v>
                </c:pt>
                <c:pt idx="124">
                  <c:v>3.7972967707367782</c:v>
                </c:pt>
                <c:pt idx="125">
                  <c:v>3.7972967707367782</c:v>
                </c:pt>
                <c:pt idx="126">
                  <c:v>3.7972967707367782</c:v>
                </c:pt>
                <c:pt idx="127">
                  <c:v>3.7972967707367782</c:v>
                </c:pt>
                <c:pt idx="128">
                  <c:v>3.7972967707367782</c:v>
                </c:pt>
                <c:pt idx="129">
                  <c:v>3.7972967707367782</c:v>
                </c:pt>
                <c:pt idx="130">
                  <c:v>3.7972967707367782</c:v>
                </c:pt>
                <c:pt idx="131">
                  <c:v>3.7972967707367782</c:v>
                </c:pt>
                <c:pt idx="132">
                  <c:v>3.7972967707367782</c:v>
                </c:pt>
                <c:pt idx="133">
                  <c:v>3.7972967707367782</c:v>
                </c:pt>
                <c:pt idx="134">
                  <c:v>3.7972967707367782</c:v>
                </c:pt>
                <c:pt idx="135">
                  <c:v>3.7972967707367782</c:v>
                </c:pt>
                <c:pt idx="136">
                  <c:v>3.7972967707367782</c:v>
                </c:pt>
                <c:pt idx="137">
                  <c:v>3.7972967707367782</c:v>
                </c:pt>
                <c:pt idx="138">
                  <c:v>3.7972967707367782</c:v>
                </c:pt>
                <c:pt idx="139">
                  <c:v>3.7972967707367782</c:v>
                </c:pt>
                <c:pt idx="140">
                  <c:v>3.7972967707367782</c:v>
                </c:pt>
                <c:pt idx="141">
                  <c:v>3.7972967707367782</c:v>
                </c:pt>
                <c:pt idx="142">
                  <c:v>3.7972967707367782</c:v>
                </c:pt>
                <c:pt idx="143">
                  <c:v>3.7972967707367782</c:v>
                </c:pt>
                <c:pt idx="144">
                  <c:v>3.7972967707367782</c:v>
                </c:pt>
                <c:pt idx="145">
                  <c:v>3.7972967707367782</c:v>
                </c:pt>
                <c:pt idx="146">
                  <c:v>3.7972967707367782</c:v>
                </c:pt>
                <c:pt idx="147">
                  <c:v>3.7972967707367782</c:v>
                </c:pt>
                <c:pt idx="148">
                  <c:v>3.7972967707367782</c:v>
                </c:pt>
                <c:pt idx="149">
                  <c:v>3.7972967707367782</c:v>
                </c:pt>
                <c:pt idx="150">
                  <c:v>3.7972967707367782</c:v>
                </c:pt>
                <c:pt idx="151">
                  <c:v>3.7972967707367782</c:v>
                </c:pt>
                <c:pt idx="152">
                  <c:v>3.7972967707367782</c:v>
                </c:pt>
                <c:pt idx="153">
                  <c:v>3.7972967707367782</c:v>
                </c:pt>
                <c:pt idx="154">
                  <c:v>3.7972967707367782</c:v>
                </c:pt>
                <c:pt idx="155">
                  <c:v>3.7972967707367782</c:v>
                </c:pt>
                <c:pt idx="156">
                  <c:v>3.7972967707367782</c:v>
                </c:pt>
                <c:pt idx="157">
                  <c:v>3.7972967707367782</c:v>
                </c:pt>
                <c:pt idx="158">
                  <c:v>3.7972967707367782</c:v>
                </c:pt>
                <c:pt idx="159">
                  <c:v>3.7972967707367782</c:v>
                </c:pt>
                <c:pt idx="160">
                  <c:v>3.7972967707367782</c:v>
                </c:pt>
                <c:pt idx="161">
                  <c:v>3.7972967707367782</c:v>
                </c:pt>
                <c:pt idx="162">
                  <c:v>3.7972967707367782</c:v>
                </c:pt>
                <c:pt idx="163">
                  <c:v>3.7972967707367782</c:v>
                </c:pt>
                <c:pt idx="164">
                  <c:v>3.7972967707367782</c:v>
                </c:pt>
                <c:pt idx="165">
                  <c:v>3.7972967707367782</c:v>
                </c:pt>
                <c:pt idx="166">
                  <c:v>3.7972967707367782</c:v>
                </c:pt>
                <c:pt idx="167">
                  <c:v>3.7972967707367782</c:v>
                </c:pt>
                <c:pt idx="168">
                  <c:v>3.7972967707367782</c:v>
                </c:pt>
                <c:pt idx="169">
                  <c:v>3.7972967707367782</c:v>
                </c:pt>
                <c:pt idx="170">
                  <c:v>3.7972967707367782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B3DB-4E3F-A64B-E66476BB2808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Results!$AN$4:$AN$174</c:f>
              <c:numCache>
                <c:formatCode>0.00</c:formatCode>
                <c:ptCount val="171"/>
                <c:pt idx="0">
                  <c:v>-8.1507421133044726</c:v>
                </c:pt>
                <c:pt idx="1">
                  <c:v>-8.1507421133044726</c:v>
                </c:pt>
                <c:pt idx="2">
                  <c:v>-8.1507421133044726</c:v>
                </c:pt>
                <c:pt idx="3">
                  <c:v>-8.1507421133044726</c:v>
                </c:pt>
                <c:pt idx="4">
                  <c:v>-8.1507421133044726</c:v>
                </c:pt>
                <c:pt idx="5">
                  <c:v>-8.1507421133044726</c:v>
                </c:pt>
                <c:pt idx="6">
                  <c:v>-8.1507421133044726</c:v>
                </c:pt>
                <c:pt idx="7">
                  <c:v>-8.1507421133044726</c:v>
                </c:pt>
                <c:pt idx="8">
                  <c:v>-8.1507421133044726</c:v>
                </c:pt>
                <c:pt idx="9">
                  <c:v>-8.1507421133044726</c:v>
                </c:pt>
                <c:pt idx="10">
                  <c:v>-8.1507421133044726</c:v>
                </c:pt>
                <c:pt idx="11">
                  <c:v>-8.1507421133044726</c:v>
                </c:pt>
                <c:pt idx="12">
                  <c:v>-8.1507421133044726</c:v>
                </c:pt>
                <c:pt idx="13">
                  <c:v>-8.1507421133044726</c:v>
                </c:pt>
                <c:pt idx="14">
                  <c:v>-8.1507421133044726</c:v>
                </c:pt>
                <c:pt idx="15">
                  <c:v>-8.1507421133044726</c:v>
                </c:pt>
                <c:pt idx="16">
                  <c:v>-8.1507421133044726</c:v>
                </c:pt>
                <c:pt idx="17">
                  <c:v>-8.1507421133044726</c:v>
                </c:pt>
                <c:pt idx="18">
                  <c:v>-8.1507421133044726</c:v>
                </c:pt>
                <c:pt idx="19">
                  <c:v>-8.1507421133044726</c:v>
                </c:pt>
                <c:pt idx="20">
                  <c:v>-8.1507421133044726</c:v>
                </c:pt>
                <c:pt idx="21">
                  <c:v>-8.1507421133044726</c:v>
                </c:pt>
                <c:pt idx="22">
                  <c:v>-8.1507421133044726</c:v>
                </c:pt>
                <c:pt idx="23">
                  <c:v>-8.1507421133044726</c:v>
                </c:pt>
                <c:pt idx="24">
                  <c:v>-8.1507421133044726</c:v>
                </c:pt>
                <c:pt idx="25">
                  <c:v>-8.1507421133044726</c:v>
                </c:pt>
                <c:pt idx="26">
                  <c:v>-8.1507421133044726</c:v>
                </c:pt>
                <c:pt idx="27">
                  <c:v>-8.1507421133044726</c:v>
                </c:pt>
                <c:pt idx="28">
                  <c:v>-8.1507421133044726</c:v>
                </c:pt>
                <c:pt idx="29">
                  <c:v>-8.1507421133044726</c:v>
                </c:pt>
                <c:pt idx="30">
                  <c:v>-8.1507421133044726</c:v>
                </c:pt>
                <c:pt idx="31">
                  <c:v>-8.1507421133044726</c:v>
                </c:pt>
                <c:pt idx="32">
                  <c:v>-8.1507421133044726</c:v>
                </c:pt>
                <c:pt idx="33">
                  <c:v>-8.1507421133044726</c:v>
                </c:pt>
                <c:pt idx="34">
                  <c:v>-8.1507421133044726</c:v>
                </c:pt>
                <c:pt idx="35">
                  <c:v>-8.1507421133044726</c:v>
                </c:pt>
                <c:pt idx="36">
                  <c:v>-8.1507421133044726</c:v>
                </c:pt>
                <c:pt idx="37">
                  <c:v>-8.1507421133044726</c:v>
                </c:pt>
                <c:pt idx="38">
                  <c:v>-8.1507421133044726</c:v>
                </c:pt>
                <c:pt idx="39">
                  <c:v>-8.1507421133044726</c:v>
                </c:pt>
                <c:pt idx="40">
                  <c:v>-8.1507421133044726</c:v>
                </c:pt>
                <c:pt idx="41">
                  <c:v>-8.1507421133044726</c:v>
                </c:pt>
                <c:pt idx="42">
                  <c:v>-8.1507421133044726</c:v>
                </c:pt>
                <c:pt idx="43">
                  <c:v>-8.1507421133044726</c:v>
                </c:pt>
                <c:pt idx="44">
                  <c:v>-8.1507421133044726</c:v>
                </c:pt>
                <c:pt idx="45">
                  <c:v>-8.1507421133044726</c:v>
                </c:pt>
                <c:pt idx="46">
                  <c:v>-8.1507421133044726</c:v>
                </c:pt>
                <c:pt idx="47">
                  <c:v>-8.1507421133044726</c:v>
                </c:pt>
                <c:pt idx="48">
                  <c:v>-8.1507421133044726</c:v>
                </c:pt>
                <c:pt idx="49">
                  <c:v>-8.1507421133044726</c:v>
                </c:pt>
                <c:pt idx="50">
                  <c:v>-8.1507421133044726</c:v>
                </c:pt>
                <c:pt idx="51">
                  <c:v>-8.1507421133044726</c:v>
                </c:pt>
                <c:pt idx="52">
                  <c:v>-8.1507421133044726</c:v>
                </c:pt>
                <c:pt idx="53">
                  <c:v>-8.1507421133044726</c:v>
                </c:pt>
                <c:pt idx="54">
                  <c:v>-8.1507421133044726</c:v>
                </c:pt>
                <c:pt idx="55">
                  <c:v>-8.1507421133044726</c:v>
                </c:pt>
                <c:pt idx="56">
                  <c:v>-8.1507421133044726</c:v>
                </c:pt>
                <c:pt idx="57">
                  <c:v>-8.1507421133044726</c:v>
                </c:pt>
                <c:pt idx="58">
                  <c:v>-8.1507421133044726</c:v>
                </c:pt>
                <c:pt idx="59">
                  <c:v>-8.1507421133044726</c:v>
                </c:pt>
                <c:pt idx="60">
                  <c:v>-8.1507421133044726</c:v>
                </c:pt>
                <c:pt idx="61">
                  <c:v>-8.1507421133044726</c:v>
                </c:pt>
                <c:pt idx="62">
                  <c:v>-8.1507421133044726</c:v>
                </c:pt>
                <c:pt idx="63">
                  <c:v>-8.1507421133044726</c:v>
                </c:pt>
                <c:pt idx="64">
                  <c:v>-8.1507421133044726</c:v>
                </c:pt>
                <c:pt idx="65">
                  <c:v>-8.1507421133044726</c:v>
                </c:pt>
                <c:pt idx="66">
                  <c:v>-8.1507421133044726</c:v>
                </c:pt>
                <c:pt idx="67">
                  <c:v>-8.1507421133044726</c:v>
                </c:pt>
                <c:pt idx="68">
                  <c:v>-8.1507421133044726</c:v>
                </c:pt>
                <c:pt idx="69">
                  <c:v>-8.1507421133044726</c:v>
                </c:pt>
                <c:pt idx="70">
                  <c:v>-8.1507421133044726</c:v>
                </c:pt>
                <c:pt idx="71">
                  <c:v>-8.1507421133044726</c:v>
                </c:pt>
                <c:pt idx="72">
                  <c:v>-8.1507421133044726</c:v>
                </c:pt>
                <c:pt idx="73">
                  <c:v>-8.1507421133044726</c:v>
                </c:pt>
                <c:pt idx="74">
                  <c:v>-8.1507421133044726</c:v>
                </c:pt>
                <c:pt idx="75">
                  <c:v>-8.1507421133044726</c:v>
                </c:pt>
                <c:pt idx="76">
                  <c:v>-8.1507421133044726</c:v>
                </c:pt>
                <c:pt idx="77">
                  <c:v>-8.1507421133044726</c:v>
                </c:pt>
                <c:pt idx="78">
                  <c:v>-8.1507421133044726</c:v>
                </c:pt>
                <c:pt idx="79">
                  <c:v>-8.1507421133044726</c:v>
                </c:pt>
                <c:pt idx="80">
                  <c:v>-8.1507421133044726</c:v>
                </c:pt>
                <c:pt idx="81">
                  <c:v>-8.1507421133044726</c:v>
                </c:pt>
                <c:pt idx="82">
                  <c:v>-8.1507421133044726</c:v>
                </c:pt>
                <c:pt idx="83">
                  <c:v>-8.1507421133044726</c:v>
                </c:pt>
                <c:pt idx="84">
                  <c:v>-8.1507421133044726</c:v>
                </c:pt>
                <c:pt idx="85">
                  <c:v>-8.1507421133044726</c:v>
                </c:pt>
                <c:pt idx="86">
                  <c:v>-8.1507421133044726</c:v>
                </c:pt>
                <c:pt idx="87">
                  <c:v>-8.1507421133044726</c:v>
                </c:pt>
                <c:pt idx="88">
                  <c:v>-8.1507421133044726</c:v>
                </c:pt>
                <c:pt idx="89">
                  <c:v>-8.1507421133044726</c:v>
                </c:pt>
                <c:pt idx="90">
                  <c:v>-8.1507421133044726</c:v>
                </c:pt>
                <c:pt idx="91">
                  <c:v>-8.1507421133044726</c:v>
                </c:pt>
                <c:pt idx="92">
                  <c:v>-8.1507421133044726</c:v>
                </c:pt>
                <c:pt idx="93">
                  <c:v>-8.1507421133044726</c:v>
                </c:pt>
                <c:pt idx="94">
                  <c:v>-8.1507421133044726</c:v>
                </c:pt>
                <c:pt idx="95">
                  <c:v>-8.1507421133044726</c:v>
                </c:pt>
                <c:pt idx="96">
                  <c:v>-8.1507421133044726</c:v>
                </c:pt>
                <c:pt idx="97">
                  <c:v>-8.1507421133044726</c:v>
                </c:pt>
                <c:pt idx="98">
                  <c:v>-8.1507421133044726</c:v>
                </c:pt>
                <c:pt idx="99">
                  <c:v>-8.1507421133044726</c:v>
                </c:pt>
                <c:pt idx="100">
                  <c:v>-8.1507421133044726</c:v>
                </c:pt>
                <c:pt idx="101">
                  <c:v>-8.1507421133044726</c:v>
                </c:pt>
                <c:pt idx="102">
                  <c:v>-8.1507421133044726</c:v>
                </c:pt>
                <c:pt idx="103">
                  <c:v>-8.1507421133044726</c:v>
                </c:pt>
                <c:pt idx="104">
                  <c:v>-8.1507421133044726</c:v>
                </c:pt>
                <c:pt idx="105">
                  <c:v>-8.1507421133044726</c:v>
                </c:pt>
                <c:pt idx="106">
                  <c:v>-8.1507421133044726</c:v>
                </c:pt>
                <c:pt idx="107">
                  <c:v>-8.1507421133044726</c:v>
                </c:pt>
                <c:pt idx="108">
                  <c:v>-8.1507421133044726</c:v>
                </c:pt>
                <c:pt idx="109">
                  <c:v>-8.1507421133044726</c:v>
                </c:pt>
                <c:pt idx="110">
                  <c:v>-8.1507421133044726</c:v>
                </c:pt>
                <c:pt idx="111">
                  <c:v>-8.1507421133044726</c:v>
                </c:pt>
                <c:pt idx="112">
                  <c:v>-8.1507421133044726</c:v>
                </c:pt>
                <c:pt idx="113">
                  <c:v>-8.1507421133044726</c:v>
                </c:pt>
                <c:pt idx="114">
                  <c:v>-8.1507421133044726</c:v>
                </c:pt>
                <c:pt idx="115">
                  <c:v>-8.1507421133044726</c:v>
                </c:pt>
                <c:pt idx="116">
                  <c:v>-8.1507421133044726</c:v>
                </c:pt>
                <c:pt idx="117">
                  <c:v>-8.1507421133044726</c:v>
                </c:pt>
                <c:pt idx="118">
                  <c:v>-8.1507421133044726</c:v>
                </c:pt>
                <c:pt idx="119">
                  <c:v>-8.1507421133044726</c:v>
                </c:pt>
                <c:pt idx="120">
                  <c:v>-8.1507421133044726</c:v>
                </c:pt>
                <c:pt idx="121">
                  <c:v>-8.1507421133044726</c:v>
                </c:pt>
                <c:pt idx="122">
                  <c:v>-8.1507421133044726</c:v>
                </c:pt>
                <c:pt idx="123">
                  <c:v>-8.1507421133044726</c:v>
                </c:pt>
                <c:pt idx="124">
                  <c:v>-8.1507421133044726</c:v>
                </c:pt>
                <c:pt idx="125">
                  <c:v>-8.1507421133044726</c:v>
                </c:pt>
                <c:pt idx="126">
                  <c:v>-8.1507421133044726</c:v>
                </c:pt>
                <c:pt idx="127">
                  <c:v>-8.1507421133044726</c:v>
                </c:pt>
                <c:pt idx="128">
                  <c:v>-8.1507421133044726</c:v>
                </c:pt>
                <c:pt idx="129">
                  <c:v>-8.1507421133044726</c:v>
                </c:pt>
                <c:pt idx="130">
                  <c:v>-8.1507421133044726</c:v>
                </c:pt>
                <c:pt idx="131">
                  <c:v>-8.1507421133044726</c:v>
                </c:pt>
                <c:pt idx="132">
                  <c:v>-8.1507421133044726</c:v>
                </c:pt>
                <c:pt idx="133">
                  <c:v>-8.1507421133044726</c:v>
                </c:pt>
                <c:pt idx="134">
                  <c:v>-8.1507421133044726</c:v>
                </c:pt>
                <c:pt idx="135">
                  <c:v>-8.1507421133044726</c:v>
                </c:pt>
                <c:pt idx="136">
                  <c:v>-8.1507421133044726</c:v>
                </c:pt>
                <c:pt idx="137">
                  <c:v>-8.1507421133044726</c:v>
                </c:pt>
                <c:pt idx="138">
                  <c:v>-8.1507421133044726</c:v>
                </c:pt>
                <c:pt idx="139">
                  <c:v>-8.1507421133044726</c:v>
                </c:pt>
                <c:pt idx="140">
                  <c:v>-8.1507421133044726</c:v>
                </c:pt>
                <c:pt idx="141">
                  <c:v>-8.1507421133044726</c:v>
                </c:pt>
                <c:pt idx="142">
                  <c:v>-8.1507421133044726</c:v>
                </c:pt>
                <c:pt idx="143">
                  <c:v>-8.1507421133044726</c:v>
                </c:pt>
                <c:pt idx="144">
                  <c:v>-8.1507421133044726</c:v>
                </c:pt>
                <c:pt idx="145">
                  <c:v>-8.1507421133044726</c:v>
                </c:pt>
                <c:pt idx="146">
                  <c:v>-8.1507421133044726</c:v>
                </c:pt>
                <c:pt idx="147">
                  <c:v>-8.1507421133044726</c:v>
                </c:pt>
                <c:pt idx="148">
                  <c:v>-8.1507421133044726</c:v>
                </c:pt>
                <c:pt idx="149">
                  <c:v>-8.1507421133044726</c:v>
                </c:pt>
                <c:pt idx="150">
                  <c:v>-8.1507421133044726</c:v>
                </c:pt>
                <c:pt idx="151">
                  <c:v>-8.1507421133044726</c:v>
                </c:pt>
                <c:pt idx="152">
                  <c:v>-8.1507421133044726</c:v>
                </c:pt>
                <c:pt idx="153">
                  <c:v>-8.1507421133044726</c:v>
                </c:pt>
                <c:pt idx="154">
                  <c:v>-8.1507421133044726</c:v>
                </c:pt>
                <c:pt idx="155">
                  <c:v>-8.1507421133044726</c:v>
                </c:pt>
                <c:pt idx="156">
                  <c:v>-8.1507421133044726</c:v>
                </c:pt>
                <c:pt idx="157">
                  <c:v>-8.1507421133044726</c:v>
                </c:pt>
                <c:pt idx="158">
                  <c:v>-8.1507421133044726</c:v>
                </c:pt>
                <c:pt idx="159">
                  <c:v>-8.1507421133044726</c:v>
                </c:pt>
                <c:pt idx="160">
                  <c:v>-8.1507421133044726</c:v>
                </c:pt>
                <c:pt idx="161">
                  <c:v>-8.1507421133044726</c:v>
                </c:pt>
                <c:pt idx="162">
                  <c:v>-8.1507421133044726</c:v>
                </c:pt>
                <c:pt idx="163">
                  <c:v>-8.1507421133044726</c:v>
                </c:pt>
                <c:pt idx="164">
                  <c:v>-8.1507421133044726</c:v>
                </c:pt>
                <c:pt idx="165">
                  <c:v>-8.1507421133044726</c:v>
                </c:pt>
                <c:pt idx="166">
                  <c:v>-8.1507421133044726</c:v>
                </c:pt>
                <c:pt idx="167">
                  <c:v>-8.1507421133044726</c:v>
                </c:pt>
                <c:pt idx="168">
                  <c:v>-8.1507421133044726</c:v>
                </c:pt>
                <c:pt idx="169">
                  <c:v>-8.1507421133044726</c:v>
                </c:pt>
                <c:pt idx="170">
                  <c:v>-8.1507421133044726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B3DB-4E3F-A64B-E66476BB2808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Results!$AO$4:$AO$174</c:f>
              <c:numCache>
                <c:formatCode>0.00</c:formatCode>
                <c:ptCount val="171"/>
                <c:pt idx="0">
                  <c:v>5.7453356547780299</c:v>
                </c:pt>
                <c:pt idx="1">
                  <c:v>5.7453356547780299</c:v>
                </c:pt>
                <c:pt idx="2">
                  <c:v>5.7453356547780299</c:v>
                </c:pt>
                <c:pt idx="3">
                  <c:v>5.7453356547780299</c:v>
                </c:pt>
                <c:pt idx="4">
                  <c:v>5.7453356547780299</c:v>
                </c:pt>
                <c:pt idx="5">
                  <c:v>5.7453356547780299</c:v>
                </c:pt>
                <c:pt idx="6">
                  <c:v>5.7453356547780299</c:v>
                </c:pt>
                <c:pt idx="7">
                  <c:v>5.7453356547780299</c:v>
                </c:pt>
                <c:pt idx="8">
                  <c:v>5.7453356547780299</c:v>
                </c:pt>
                <c:pt idx="9">
                  <c:v>5.7453356547780299</c:v>
                </c:pt>
                <c:pt idx="10">
                  <c:v>5.7453356547780299</c:v>
                </c:pt>
                <c:pt idx="11">
                  <c:v>5.7453356547780299</c:v>
                </c:pt>
                <c:pt idx="12">
                  <c:v>5.7453356547780299</c:v>
                </c:pt>
                <c:pt idx="13">
                  <c:v>5.7453356547780299</c:v>
                </c:pt>
                <c:pt idx="14">
                  <c:v>5.7453356547780299</c:v>
                </c:pt>
                <c:pt idx="15">
                  <c:v>5.7453356547780299</c:v>
                </c:pt>
                <c:pt idx="16">
                  <c:v>5.7453356547780299</c:v>
                </c:pt>
                <c:pt idx="17">
                  <c:v>5.7453356547780299</c:v>
                </c:pt>
                <c:pt idx="18">
                  <c:v>5.7453356547780299</c:v>
                </c:pt>
                <c:pt idx="19">
                  <c:v>5.7453356547780299</c:v>
                </c:pt>
                <c:pt idx="20">
                  <c:v>5.7453356547780299</c:v>
                </c:pt>
                <c:pt idx="21">
                  <c:v>5.7453356547780299</c:v>
                </c:pt>
                <c:pt idx="22">
                  <c:v>5.7453356547780299</c:v>
                </c:pt>
                <c:pt idx="23">
                  <c:v>5.7453356547780299</c:v>
                </c:pt>
                <c:pt idx="24">
                  <c:v>5.7453356547780299</c:v>
                </c:pt>
                <c:pt idx="25">
                  <c:v>5.7453356547780299</c:v>
                </c:pt>
                <c:pt idx="26">
                  <c:v>5.7453356547780299</c:v>
                </c:pt>
                <c:pt idx="27">
                  <c:v>5.7453356547780299</c:v>
                </c:pt>
                <c:pt idx="28">
                  <c:v>5.7453356547780299</c:v>
                </c:pt>
                <c:pt idx="29">
                  <c:v>5.7453356547780299</c:v>
                </c:pt>
                <c:pt idx="30">
                  <c:v>5.7453356547780299</c:v>
                </c:pt>
                <c:pt idx="31">
                  <c:v>5.7453356547780299</c:v>
                </c:pt>
                <c:pt idx="32">
                  <c:v>5.7453356547780299</c:v>
                </c:pt>
                <c:pt idx="33">
                  <c:v>5.7453356547780299</c:v>
                </c:pt>
                <c:pt idx="34">
                  <c:v>5.7453356547780299</c:v>
                </c:pt>
                <c:pt idx="35">
                  <c:v>5.7453356547780299</c:v>
                </c:pt>
                <c:pt idx="36">
                  <c:v>5.7453356547780299</c:v>
                </c:pt>
                <c:pt idx="37">
                  <c:v>5.7453356547780299</c:v>
                </c:pt>
                <c:pt idx="38">
                  <c:v>5.7453356547780299</c:v>
                </c:pt>
                <c:pt idx="39">
                  <c:v>5.7453356547780299</c:v>
                </c:pt>
                <c:pt idx="40">
                  <c:v>5.7453356547780299</c:v>
                </c:pt>
                <c:pt idx="41">
                  <c:v>5.7453356547780299</c:v>
                </c:pt>
                <c:pt idx="42">
                  <c:v>5.7453356547780299</c:v>
                </c:pt>
                <c:pt idx="43">
                  <c:v>5.7453356547780299</c:v>
                </c:pt>
                <c:pt idx="44">
                  <c:v>5.7453356547780299</c:v>
                </c:pt>
                <c:pt idx="45">
                  <c:v>5.7453356547780299</c:v>
                </c:pt>
                <c:pt idx="46">
                  <c:v>5.7453356547780299</c:v>
                </c:pt>
                <c:pt idx="47">
                  <c:v>5.7453356547780299</c:v>
                </c:pt>
                <c:pt idx="48">
                  <c:v>5.7453356547780299</c:v>
                </c:pt>
                <c:pt idx="49">
                  <c:v>5.7453356547780299</c:v>
                </c:pt>
                <c:pt idx="50">
                  <c:v>5.7453356547780299</c:v>
                </c:pt>
                <c:pt idx="51">
                  <c:v>5.7453356547780299</c:v>
                </c:pt>
                <c:pt idx="52">
                  <c:v>5.7453356547780299</c:v>
                </c:pt>
                <c:pt idx="53">
                  <c:v>5.7453356547780299</c:v>
                </c:pt>
                <c:pt idx="54">
                  <c:v>5.7453356547780299</c:v>
                </c:pt>
                <c:pt idx="55">
                  <c:v>5.7453356547780299</c:v>
                </c:pt>
                <c:pt idx="56">
                  <c:v>5.7453356547780299</c:v>
                </c:pt>
                <c:pt idx="57">
                  <c:v>5.7453356547780299</c:v>
                </c:pt>
                <c:pt idx="58">
                  <c:v>5.7453356547780299</c:v>
                </c:pt>
                <c:pt idx="59">
                  <c:v>5.7453356547780299</c:v>
                </c:pt>
                <c:pt idx="60">
                  <c:v>5.7453356547780299</c:v>
                </c:pt>
                <c:pt idx="61">
                  <c:v>5.7453356547780299</c:v>
                </c:pt>
                <c:pt idx="62">
                  <c:v>5.7453356547780299</c:v>
                </c:pt>
                <c:pt idx="63">
                  <c:v>5.7453356547780299</c:v>
                </c:pt>
                <c:pt idx="64">
                  <c:v>5.7453356547780299</c:v>
                </c:pt>
                <c:pt idx="65">
                  <c:v>5.7453356547780299</c:v>
                </c:pt>
                <c:pt idx="66">
                  <c:v>5.7453356547780299</c:v>
                </c:pt>
                <c:pt idx="67">
                  <c:v>5.7453356547780299</c:v>
                </c:pt>
                <c:pt idx="68">
                  <c:v>5.7453356547780299</c:v>
                </c:pt>
                <c:pt idx="69">
                  <c:v>5.7453356547780299</c:v>
                </c:pt>
                <c:pt idx="70">
                  <c:v>5.7453356547780299</c:v>
                </c:pt>
                <c:pt idx="71">
                  <c:v>5.7453356547780299</c:v>
                </c:pt>
                <c:pt idx="72">
                  <c:v>5.7453356547780299</c:v>
                </c:pt>
                <c:pt idx="73">
                  <c:v>5.7453356547780299</c:v>
                </c:pt>
                <c:pt idx="74">
                  <c:v>5.7453356547780299</c:v>
                </c:pt>
                <c:pt idx="75">
                  <c:v>5.7453356547780299</c:v>
                </c:pt>
                <c:pt idx="76">
                  <c:v>5.7453356547780299</c:v>
                </c:pt>
                <c:pt idx="77">
                  <c:v>5.7453356547780299</c:v>
                </c:pt>
                <c:pt idx="78">
                  <c:v>5.7453356547780299</c:v>
                </c:pt>
                <c:pt idx="79">
                  <c:v>5.7453356547780299</c:v>
                </c:pt>
                <c:pt idx="80">
                  <c:v>5.7453356547780299</c:v>
                </c:pt>
                <c:pt idx="81">
                  <c:v>5.7453356547780299</c:v>
                </c:pt>
                <c:pt idx="82">
                  <c:v>5.7453356547780299</c:v>
                </c:pt>
                <c:pt idx="83">
                  <c:v>5.7453356547780299</c:v>
                </c:pt>
                <c:pt idx="84">
                  <c:v>5.7453356547780299</c:v>
                </c:pt>
                <c:pt idx="85">
                  <c:v>5.7453356547780299</c:v>
                </c:pt>
                <c:pt idx="86">
                  <c:v>5.7453356547780299</c:v>
                </c:pt>
                <c:pt idx="87">
                  <c:v>5.7453356547780299</c:v>
                </c:pt>
                <c:pt idx="88">
                  <c:v>5.7453356547780299</c:v>
                </c:pt>
                <c:pt idx="89">
                  <c:v>5.7453356547780299</c:v>
                </c:pt>
                <c:pt idx="90">
                  <c:v>5.7453356547780299</c:v>
                </c:pt>
                <c:pt idx="91">
                  <c:v>5.7453356547780299</c:v>
                </c:pt>
                <c:pt idx="92">
                  <c:v>5.7453356547780299</c:v>
                </c:pt>
                <c:pt idx="93">
                  <c:v>5.7453356547780299</c:v>
                </c:pt>
                <c:pt idx="94">
                  <c:v>5.7453356547780299</c:v>
                </c:pt>
                <c:pt idx="95">
                  <c:v>5.7453356547780299</c:v>
                </c:pt>
                <c:pt idx="96">
                  <c:v>5.7453356547780299</c:v>
                </c:pt>
                <c:pt idx="97">
                  <c:v>5.7453356547780299</c:v>
                </c:pt>
                <c:pt idx="98">
                  <c:v>5.7453356547780299</c:v>
                </c:pt>
                <c:pt idx="99">
                  <c:v>5.7453356547780299</c:v>
                </c:pt>
                <c:pt idx="100">
                  <c:v>5.7453356547780299</c:v>
                </c:pt>
                <c:pt idx="101">
                  <c:v>5.7453356547780299</c:v>
                </c:pt>
                <c:pt idx="102">
                  <c:v>5.7453356547780299</c:v>
                </c:pt>
                <c:pt idx="103">
                  <c:v>5.7453356547780299</c:v>
                </c:pt>
                <c:pt idx="104">
                  <c:v>5.7453356547780299</c:v>
                </c:pt>
                <c:pt idx="105">
                  <c:v>5.7453356547780299</c:v>
                </c:pt>
                <c:pt idx="106">
                  <c:v>5.7453356547780299</c:v>
                </c:pt>
                <c:pt idx="107">
                  <c:v>5.7453356547780299</c:v>
                </c:pt>
                <c:pt idx="108">
                  <c:v>5.7453356547780299</c:v>
                </c:pt>
                <c:pt idx="109">
                  <c:v>5.7453356547780299</c:v>
                </c:pt>
                <c:pt idx="110">
                  <c:v>5.7453356547780299</c:v>
                </c:pt>
                <c:pt idx="111">
                  <c:v>5.7453356547780299</c:v>
                </c:pt>
                <c:pt idx="112">
                  <c:v>5.7453356547780299</c:v>
                </c:pt>
                <c:pt idx="113">
                  <c:v>5.7453356547780299</c:v>
                </c:pt>
                <c:pt idx="114">
                  <c:v>5.7453356547780299</c:v>
                </c:pt>
                <c:pt idx="115">
                  <c:v>5.7453356547780299</c:v>
                </c:pt>
                <c:pt idx="116">
                  <c:v>5.7453356547780299</c:v>
                </c:pt>
                <c:pt idx="117">
                  <c:v>5.7453356547780299</c:v>
                </c:pt>
                <c:pt idx="118">
                  <c:v>5.7453356547780299</c:v>
                </c:pt>
                <c:pt idx="119">
                  <c:v>5.7453356547780299</c:v>
                </c:pt>
                <c:pt idx="120">
                  <c:v>5.7453356547780299</c:v>
                </c:pt>
                <c:pt idx="121">
                  <c:v>5.7453356547780299</c:v>
                </c:pt>
                <c:pt idx="122">
                  <c:v>5.7453356547780299</c:v>
                </c:pt>
                <c:pt idx="123">
                  <c:v>5.7453356547780299</c:v>
                </c:pt>
                <c:pt idx="124">
                  <c:v>5.7453356547780299</c:v>
                </c:pt>
                <c:pt idx="125">
                  <c:v>5.7453356547780299</c:v>
                </c:pt>
                <c:pt idx="126">
                  <c:v>5.7453356547780299</c:v>
                </c:pt>
                <c:pt idx="127">
                  <c:v>5.7453356547780299</c:v>
                </c:pt>
                <c:pt idx="128">
                  <c:v>5.7453356547780299</c:v>
                </c:pt>
                <c:pt idx="129">
                  <c:v>5.7453356547780299</c:v>
                </c:pt>
                <c:pt idx="130">
                  <c:v>5.7453356547780299</c:v>
                </c:pt>
                <c:pt idx="131">
                  <c:v>5.7453356547780299</c:v>
                </c:pt>
                <c:pt idx="132">
                  <c:v>5.7453356547780299</c:v>
                </c:pt>
                <c:pt idx="133">
                  <c:v>5.7453356547780299</c:v>
                </c:pt>
                <c:pt idx="134">
                  <c:v>5.7453356547780299</c:v>
                </c:pt>
                <c:pt idx="135">
                  <c:v>5.7453356547780299</c:v>
                </c:pt>
                <c:pt idx="136">
                  <c:v>5.7453356547780299</c:v>
                </c:pt>
                <c:pt idx="137">
                  <c:v>5.7453356547780299</c:v>
                </c:pt>
                <c:pt idx="138">
                  <c:v>5.7453356547780299</c:v>
                </c:pt>
                <c:pt idx="139">
                  <c:v>5.7453356547780299</c:v>
                </c:pt>
                <c:pt idx="140">
                  <c:v>5.7453356547780299</c:v>
                </c:pt>
                <c:pt idx="141">
                  <c:v>5.7453356547780299</c:v>
                </c:pt>
                <c:pt idx="142">
                  <c:v>5.7453356547780299</c:v>
                </c:pt>
                <c:pt idx="143">
                  <c:v>5.7453356547780299</c:v>
                </c:pt>
                <c:pt idx="144">
                  <c:v>5.7453356547780299</c:v>
                </c:pt>
                <c:pt idx="145">
                  <c:v>5.7453356547780299</c:v>
                </c:pt>
                <c:pt idx="146">
                  <c:v>5.7453356547780299</c:v>
                </c:pt>
                <c:pt idx="147">
                  <c:v>5.7453356547780299</c:v>
                </c:pt>
                <c:pt idx="148">
                  <c:v>5.7453356547780299</c:v>
                </c:pt>
                <c:pt idx="149">
                  <c:v>5.7453356547780299</c:v>
                </c:pt>
                <c:pt idx="150">
                  <c:v>5.7453356547780299</c:v>
                </c:pt>
                <c:pt idx="151">
                  <c:v>5.7453356547780299</c:v>
                </c:pt>
                <c:pt idx="152">
                  <c:v>5.7453356547780299</c:v>
                </c:pt>
                <c:pt idx="153">
                  <c:v>5.7453356547780299</c:v>
                </c:pt>
                <c:pt idx="154">
                  <c:v>5.7453356547780299</c:v>
                </c:pt>
                <c:pt idx="155">
                  <c:v>5.7453356547780299</c:v>
                </c:pt>
                <c:pt idx="156">
                  <c:v>5.7453356547780299</c:v>
                </c:pt>
                <c:pt idx="157">
                  <c:v>5.7453356547780299</c:v>
                </c:pt>
                <c:pt idx="158">
                  <c:v>5.7453356547780299</c:v>
                </c:pt>
                <c:pt idx="159">
                  <c:v>5.7453356547780299</c:v>
                </c:pt>
                <c:pt idx="160">
                  <c:v>5.7453356547780299</c:v>
                </c:pt>
                <c:pt idx="161">
                  <c:v>5.7453356547780299</c:v>
                </c:pt>
                <c:pt idx="162">
                  <c:v>5.7453356547780299</c:v>
                </c:pt>
                <c:pt idx="163">
                  <c:v>5.7453356547780299</c:v>
                </c:pt>
                <c:pt idx="164">
                  <c:v>5.7453356547780299</c:v>
                </c:pt>
                <c:pt idx="165">
                  <c:v>5.7453356547780299</c:v>
                </c:pt>
                <c:pt idx="166">
                  <c:v>5.7453356547780299</c:v>
                </c:pt>
                <c:pt idx="167">
                  <c:v>5.7453356547780299</c:v>
                </c:pt>
                <c:pt idx="168">
                  <c:v>5.7453356547780299</c:v>
                </c:pt>
                <c:pt idx="169">
                  <c:v>5.7453356547780299</c:v>
                </c:pt>
                <c:pt idx="170">
                  <c:v>5.7453356547780299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B3DB-4E3F-A64B-E66476BB2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12384"/>
        <c:axId val="232290384"/>
      </c:lineChart>
      <c:catAx>
        <c:axId val="22731238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90384"/>
        <c:crossesAt val="-30"/>
        <c:auto val="1"/>
        <c:lblAlgn val="ctr"/>
        <c:lblOffset val="100"/>
        <c:tickLblSkip val="9"/>
        <c:tickMarkSkip val="9"/>
        <c:noMultiLvlLbl val="0"/>
      </c:catAx>
      <c:valAx>
        <c:axId val="232290384"/>
        <c:scaling>
          <c:orientation val="minMax"/>
          <c:max val="30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4306677797474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312384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USGS Sediment Laboratory Quality Assurance Project - Study 1, 2021</a:t>
            </a:r>
          </a:p>
          <a:p>
            <a:pPr>
              <a:defRPr b="1"/>
            </a:pPr>
            <a:r>
              <a:rPr lang="en-US" b="1"/>
              <a:t>Suspended</a:t>
            </a:r>
            <a:r>
              <a:rPr lang="en-US" b="1" baseline="0"/>
              <a:t> Sediment Concentration</a:t>
            </a:r>
            <a:r>
              <a:rPr lang="en-US" b="1"/>
              <a:t> vs Percent</a:t>
            </a:r>
            <a:r>
              <a:rPr lang="en-US" b="1" baseline="0"/>
              <a:t> D</a:t>
            </a:r>
            <a:r>
              <a:rPr lang="en-US" b="1"/>
              <a:t>ifference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487167063053203E-2"/>
          <c:y val="0.10969777735122863"/>
          <c:w val="0.91332450556482303"/>
          <c:h val="0.8003992308723662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noFill/>
              <a:ln w="15875">
                <a:solidFill>
                  <a:srgbClr val="7030A0"/>
                </a:solidFill>
              </a:ln>
              <a:effectLst/>
            </c:spPr>
          </c:marker>
          <c:xVal>
            <c:numRef>
              <c:f>Results!$J$4:$J$165</c:f>
              <c:numCache>
                <c:formatCode>0.0</c:formatCode>
                <c:ptCount val="162"/>
                <c:pt idx="0">
                  <c:v>93.0234557568713</c:v>
                </c:pt>
                <c:pt idx="1">
                  <c:v>149.57798004829542</c:v>
                </c:pt>
                <c:pt idx="2">
                  <c:v>293.41070301513599</c:v>
                </c:pt>
                <c:pt idx="3">
                  <c:v>680.6546515149704</c:v>
                </c:pt>
                <c:pt idx="4">
                  <c:v>1405.3412527219857</c:v>
                </c:pt>
                <c:pt idx="5">
                  <c:v>2014.1297989122661</c:v>
                </c:pt>
                <c:pt idx="6">
                  <c:v>4268.0535727262159</c:v>
                </c:pt>
                <c:pt idx="7">
                  <c:v>5580.8102556987669</c:v>
                </c:pt>
                <c:pt idx="8">
                  <c:v>7244.0434983799314</c:v>
                </c:pt>
                <c:pt idx="9">
                  <c:v>92.539976257562444</c:v>
                </c:pt>
                <c:pt idx="10">
                  <c:v>147.76376114897278</c:v>
                </c:pt>
                <c:pt idx="11">
                  <c:v>300.168070766433</c:v>
                </c:pt>
                <c:pt idx="12">
                  <c:v>686.25644305066066</c:v>
                </c:pt>
                <c:pt idx="13">
                  <c:v>1404.8030804552529</c:v>
                </c:pt>
                <c:pt idx="14">
                  <c:v>2019.063948878405</c:v>
                </c:pt>
                <c:pt idx="15">
                  <c:v>4240.8076206643946</c:v>
                </c:pt>
                <c:pt idx="16">
                  <c:v>5602.6239884048146</c:v>
                </c:pt>
                <c:pt idx="17">
                  <c:v>7253.974164897485</c:v>
                </c:pt>
                <c:pt idx="18">
                  <c:v>93.174497953197957</c:v>
                </c:pt>
                <c:pt idx="19">
                  <c:v>149.7118730202273</c:v>
                </c:pt>
                <c:pt idx="20">
                  <c:v>310.36624639604406</c:v>
                </c:pt>
                <c:pt idx="21">
                  <c:v>682.66663301544008</c:v>
                </c:pt>
                <c:pt idx="22">
                  <c:v>1416.9466427686095</c:v>
                </c:pt>
                <c:pt idx="23">
                  <c:v>2190.6094123737557</c:v>
                </c:pt>
                <c:pt idx="24">
                  <c:v>4237.8190535248314</c:v>
                </c:pt>
                <c:pt idx="25">
                  <c:v>5597.0020249759054</c:v>
                </c:pt>
                <c:pt idx="26">
                  <c:v>7252.1682521158846</c:v>
                </c:pt>
                <c:pt idx="27">
                  <c:v>95.307668744857281</c:v>
                </c:pt>
                <c:pt idx="28">
                  <c:v>154.7555182364635</c:v>
                </c:pt>
                <c:pt idx="29">
                  <c:v>297.10456978061114</c:v>
                </c:pt>
                <c:pt idx="30">
                  <c:v>676.27479115711424</c:v>
                </c:pt>
                <c:pt idx="31">
                  <c:v>1421.8748410528226</c:v>
                </c:pt>
                <c:pt idx="32">
                  <c:v>2030.9130601102856</c:v>
                </c:pt>
                <c:pt idx="33">
                  <c:v>4247.7951375431157</c:v>
                </c:pt>
                <c:pt idx="34">
                  <c:v>5560.2025678113287</c:v>
                </c:pt>
                <c:pt idx="35">
                  <c:v>7253.9245838006491</c:v>
                </c:pt>
                <c:pt idx="36">
                  <c:v>96.873851658918412</c:v>
                </c:pt>
                <c:pt idx="37">
                  <c:v>145.90243973964957</c:v>
                </c:pt>
                <c:pt idx="38">
                  <c:v>298.73652975748445</c:v>
                </c:pt>
                <c:pt idx="39">
                  <c:v>686.14753551340414</c:v>
                </c:pt>
                <c:pt idx="40">
                  <c:v>1448.6198674608547</c:v>
                </c:pt>
                <c:pt idx="41">
                  <c:v>2014.5692615633793</c:v>
                </c:pt>
                <c:pt idx="42">
                  <c:v>4243.767696402304</c:v>
                </c:pt>
                <c:pt idx="43">
                  <c:v>5585.3562623474418</c:v>
                </c:pt>
                <c:pt idx="44">
                  <c:v>7248.2459170357752</c:v>
                </c:pt>
                <c:pt idx="45">
                  <c:v>95.137390380769745</c:v>
                </c:pt>
                <c:pt idx="46">
                  <c:v>152.50387426654962</c:v>
                </c:pt>
                <c:pt idx="47">
                  <c:v>293.58043973509638</c:v>
                </c:pt>
                <c:pt idx="48">
                  <c:v>689.37327440800868</c:v>
                </c:pt>
                <c:pt idx="49">
                  <c:v>1400.9980574762226</c:v>
                </c:pt>
                <c:pt idx="50">
                  <c:v>2008.7508490522591</c:v>
                </c:pt>
                <c:pt idx="51">
                  <c:v>4248.8607011081649</c:v>
                </c:pt>
                <c:pt idx="52">
                  <c:v>5578.7417606396039</c:v>
                </c:pt>
                <c:pt idx="53">
                  <c:v>7241.6421013962772</c:v>
                </c:pt>
                <c:pt idx="54">
                  <c:v>96.967426835887281</c:v>
                </c:pt>
                <c:pt idx="55">
                  <c:v>148.19488223489554</c:v>
                </c:pt>
                <c:pt idx="56">
                  <c:v>308.57465522076615</c:v>
                </c:pt>
                <c:pt idx="57">
                  <c:v>678.62701689247217</c:v>
                </c:pt>
                <c:pt idx="58">
                  <c:v>1418.5131039461419</c:v>
                </c:pt>
                <c:pt idx="59">
                  <c:v>2012.971168436268</c:v>
                </c:pt>
                <c:pt idx="60">
                  <c:v>4239.7275027548576</c:v>
                </c:pt>
                <c:pt idx="61">
                  <c:v>5590.4706418310698</c:v>
                </c:pt>
                <c:pt idx="62">
                  <c:v>7255.0197781628112</c:v>
                </c:pt>
                <c:pt idx="63">
                  <c:v>96.009311119433377</c:v>
                </c:pt>
                <c:pt idx="64">
                  <c:v>145.93504659928564</c:v>
                </c:pt>
                <c:pt idx="65">
                  <c:v>302.42406305267963</c:v>
                </c:pt>
                <c:pt idx="66">
                  <c:v>745.88194529801808</c:v>
                </c:pt>
                <c:pt idx="67">
                  <c:v>1410.4807352089381</c:v>
                </c:pt>
                <c:pt idx="68">
                  <c:v>2020.1638440028883</c:v>
                </c:pt>
                <c:pt idx="69">
                  <c:v>4254.562027184561</c:v>
                </c:pt>
                <c:pt idx="70">
                  <c:v>5580.3350946639457</c:v>
                </c:pt>
                <c:pt idx="71">
                  <c:v>7284.669130569966</c:v>
                </c:pt>
                <c:pt idx="72">
                  <c:v>93.434134322571495</c:v>
                </c:pt>
                <c:pt idx="73">
                  <c:v>155.09877510287021</c:v>
                </c:pt>
                <c:pt idx="74">
                  <c:v>300.03370209790802</c:v>
                </c:pt>
                <c:pt idx="75">
                  <c:v>673.49658913573285</c:v>
                </c:pt>
                <c:pt idx="76">
                  <c:v>1399.8812852786039</c:v>
                </c:pt>
                <c:pt idx="77">
                  <c:v>2022.4139438793529</c:v>
                </c:pt>
                <c:pt idx="78">
                  <c:v>4266.1952778099139</c:v>
                </c:pt>
                <c:pt idx="79">
                  <c:v>5586.2214226095984</c:v>
                </c:pt>
                <c:pt idx="80">
                  <c:v>7263.1771438776368</c:v>
                </c:pt>
                <c:pt idx="81">
                  <c:v>93.434134322571509</c:v>
                </c:pt>
                <c:pt idx="82">
                  <c:v>156.18140585480833</c:v>
                </c:pt>
                <c:pt idx="83">
                  <c:v>298.89334245537782</c:v>
                </c:pt>
                <c:pt idx="84">
                  <c:v>688.32523943269848</c:v>
                </c:pt>
                <c:pt idx="85">
                  <c:v>1418.9204506438268</c:v>
                </c:pt>
                <c:pt idx="86">
                  <c:v>2205.7881573775821</c:v>
                </c:pt>
                <c:pt idx="87">
                  <c:v>4254.0729114538244</c:v>
                </c:pt>
                <c:pt idx="88">
                  <c:v>5584.7529319713067</c:v>
                </c:pt>
                <c:pt idx="89">
                  <c:v>7252.7820613877675</c:v>
                </c:pt>
                <c:pt idx="90">
                  <c:v>100.85416847212292</c:v>
                </c:pt>
                <c:pt idx="91">
                  <c:v>162.48579260352054</c:v>
                </c:pt>
                <c:pt idx="92">
                  <c:v>304.45404179996802</c:v>
                </c:pt>
                <c:pt idx="93">
                  <c:v>681.29645781724332</c:v>
                </c:pt>
                <c:pt idx="94">
                  <c:v>1401.6681215396115</c:v>
                </c:pt>
                <c:pt idx="95">
                  <c:v>2011.4146399442084</c:v>
                </c:pt>
                <c:pt idx="96">
                  <c:v>4261.4435396224117</c:v>
                </c:pt>
                <c:pt idx="97">
                  <c:v>5556.596862251884</c:v>
                </c:pt>
                <c:pt idx="98">
                  <c:v>7251.9145745984179</c:v>
                </c:pt>
                <c:pt idx="99">
                  <c:v>99.760715196724234</c:v>
                </c:pt>
                <c:pt idx="100">
                  <c:v>147.80673535377809</c:v>
                </c:pt>
                <c:pt idx="101">
                  <c:v>298.80613869735924</c:v>
                </c:pt>
                <c:pt idx="102">
                  <c:v>687.8362373926833</c:v>
                </c:pt>
                <c:pt idx="103">
                  <c:v>1404.4794909440832</c:v>
                </c:pt>
                <c:pt idx="104">
                  <c:v>2029.0339646260734</c:v>
                </c:pt>
                <c:pt idx="105">
                  <c:v>4246.6893878543551</c:v>
                </c:pt>
                <c:pt idx="106">
                  <c:v>5570.9194728580405</c:v>
                </c:pt>
                <c:pt idx="107">
                  <c:v>7258.0004995481195</c:v>
                </c:pt>
                <c:pt idx="108">
                  <c:v>94.446276936997563</c:v>
                </c:pt>
                <c:pt idx="109">
                  <c:v>148.12876198056631</c:v>
                </c:pt>
                <c:pt idx="110">
                  <c:v>295.83855565890434</c:v>
                </c:pt>
                <c:pt idx="111">
                  <c:v>681.61027849070251</c:v>
                </c:pt>
                <c:pt idx="112">
                  <c:v>1411.0381330673349</c:v>
                </c:pt>
                <c:pt idx="113">
                  <c:v>2012.7665154849165</c:v>
                </c:pt>
                <c:pt idx="114">
                  <c:v>4260.6052196687642</c:v>
                </c:pt>
                <c:pt idx="115">
                  <c:v>5575.3946920199414</c:v>
                </c:pt>
                <c:pt idx="116">
                  <c:v>7274.5314862235573</c:v>
                </c:pt>
                <c:pt idx="117">
                  <c:v>91.298888106013479</c:v>
                </c:pt>
                <c:pt idx="118">
                  <c:v>147.16397288682819</c:v>
                </c:pt>
                <c:pt idx="119">
                  <c:v>294.60516809486262</c:v>
                </c:pt>
                <c:pt idx="120">
                  <c:v>685.53546203548274</c:v>
                </c:pt>
                <c:pt idx="121">
                  <c:v>1402.9166414181714</c:v>
                </c:pt>
                <c:pt idx="122">
                  <c:v>2037.1556890503496</c:v>
                </c:pt>
                <c:pt idx="123">
                  <c:v>4276.572475571591</c:v>
                </c:pt>
                <c:pt idx="124">
                  <c:v>5580.7003094754518</c:v>
                </c:pt>
                <c:pt idx="125">
                  <c:v>7229.517014469986</c:v>
                </c:pt>
                <c:pt idx="126">
                  <c:v>95.456163591241634</c:v>
                </c:pt>
                <c:pt idx="127">
                  <c:v>153.73040160262462</c:v>
                </c:pt>
                <c:pt idx="128">
                  <c:v>333.62528843005418</c:v>
                </c:pt>
                <c:pt idx="129">
                  <c:v>685.89885458630272</c:v>
                </c:pt>
                <c:pt idx="130">
                  <c:v>1398.9903558764445</c:v>
                </c:pt>
                <c:pt idx="131">
                  <c:v>2005.6152648281764</c:v>
                </c:pt>
                <c:pt idx="132">
                  <c:v>4235.0882708193158</c:v>
                </c:pt>
                <c:pt idx="133">
                  <c:v>5555.410429450736</c:v>
                </c:pt>
                <c:pt idx="134">
                  <c:v>7258.3467535125583</c:v>
                </c:pt>
                <c:pt idx="135">
                  <c:v>101.54625475116018</c:v>
                </c:pt>
                <c:pt idx="136">
                  <c:v>146.75738732157157</c:v>
                </c:pt>
                <c:pt idx="137">
                  <c:v>309.15851726656587</c:v>
                </c:pt>
                <c:pt idx="138">
                  <c:v>673.7746353332335</c:v>
                </c:pt>
                <c:pt idx="139">
                  <c:v>1407.8239043311787</c:v>
                </c:pt>
                <c:pt idx="140">
                  <c:v>2012.5431900597048</c:v>
                </c:pt>
                <c:pt idx="141">
                  <c:v>4314.8945246899839</c:v>
                </c:pt>
                <c:pt idx="142">
                  <c:v>5544.7972665021825</c:v>
                </c:pt>
                <c:pt idx="143">
                  <c:v>7210.8627560592122</c:v>
                </c:pt>
                <c:pt idx="144">
                  <c:v>91.361015291482644</c:v>
                </c:pt>
                <c:pt idx="145">
                  <c:v>149.75732335300523</c:v>
                </c:pt>
                <c:pt idx="146">
                  <c:v>322.99090021805176</c:v>
                </c:pt>
                <c:pt idx="147">
                  <c:v>680.54671038407423</c:v>
                </c:pt>
                <c:pt idx="148">
                  <c:v>1390.773141313397</c:v>
                </c:pt>
                <c:pt idx="149">
                  <c:v>2013.2083926947394</c:v>
                </c:pt>
                <c:pt idx="150">
                  <c:v>4287.9612628277982</c:v>
                </c:pt>
                <c:pt idx="151">
                  <c:v>5531.190280328794</c:v>
                </c:pt>
                <c:pt idx="152">
                  <c:v>7212.0679322105525</c:v>
                </c:pt>
                <c:pt idx="153">
                  <c:v>92.312997830262319</c:v>
                </c:pt>
                <c:pt idx="154">
                  <c:v>144.79216850635132</c:v>
                </c:pt>
                <c:pt idx="155">
                  <c:v>294.63114204526335</c:v>
                </c:pt>
                <c:pt idx="156">
                  <c:v>664.48556268890513</c:v>
                </c:pt>
                <c:pt idx="157">
                  <c:v>1534.6350303401314</c:v>
                </c:pt>
                <c:pt idx="158">
                  <c:v>2006.9560982013918</c:v>
                </c:pt>
                <c:pt idx="159">
                  <c:v>4341.3343925788922</c:v>
                </c:pt>
                <c:pt idx="160">
                  <c:v>5595.4672547877371</c:v>
                </c:pt>
                <c:pt idx="161">
                  <c:v>7254.9449173335024</c:v>
                </c:pt>
              </c:numCache>
            </c:numRef>
          </c:xVal>
          <c:yVal>
            <c:numRef>
              <c:f>Results!$T$4:$T$165</c:f>
              <c:numCache>
                <c:formatCode>0.00</c:formatCode>
                <c:ptCount val="162"/>
                <c:pt idx="0">
                  <c:v>-4.3252056420986085</c:v>
                </c:pt>
                <c:pt idx="1">
                  <c:v>-6.4033356014052991</c:v>
                </c:pt>
                <c:pt idx="2">
                  <c:v>-1.8440714532683133</c:v>
                </c:pt>
                <c:pt idx="3">
                  <c:v>-3.4752794919304444</c:v>
                </c:pt>
                <c:pt idx="4">
                  <c:v>-1.8743670031008988</c:v>
                </c:pt>
                <c:pt idx="5">
                  <c:v>-1.7441675770468217</c:v>
                </c:pt>
                <c:pt idx="6">
                  <c:v>-3.843756174349676</c:v>
                </c:pt>
                <c:pt idx="7">
                  <c:v>-2.3976850953161941</c:v>
                </c:pt>
                <c:pt idx="8">
                  <c:v>-2.5406183496978056</c:v>
                </c:pt>
                <c:pt idx="9">
                  <c:v>0.49710812671616916</c:v>
                </c:pt>
                <c:pt idx="10">
                  <c:v>-3.2239035551958084</c:v>
                </c:pt>
                <c:pt idx="11">
                  <c:v>-0.72228560516019213</c:v>
                </c:pt>
                <c:pt idx="12">
                  <c:v>5.4999202312120277</c:v>
                </c:pt>
                <c:pt idx="13">
                  <c:v>-0.69782595095649036</c:v>
                </c:pt>
                <c:pt idx="14">
                  <c:v>-0.89466947733079683</c:v>
                </c:pt>
                <c:pt idx="15">
                  <c:v>-0.44349148432835611</c:v>
                </c:pt>
                <c:pt idx="16">
                  <c:v>-3.8486250166184588</c:v>
                </c:pt>
                <c:pt idx="17">
                  <c:v>-1.502268445134793</c:v>
                </c:pt>
                <c:pt idx="18">
                  <c:v>-9.8465762142408924</c:v>
                </c:pt>
                <c:pt idx="19">
                  <c:v>-5.8190929312936026</c:v>
                </c:pt>
                <c:pt idx="20">
                  <c:v>-8.4952041989770084</c:v>
                </c:pt>
                <c:pt idx="21">
                  <c:v>-1.562495147642412</c:v>
                </c:pt>
                <c:pt idx="22">
                  <c:v>-1.5488686804555611</c:v>
                </c:pt>
                <c:pt idx="23">
                  <c:v>0.29172647529709073</c:v>
                </c:pt>
                <c:pt idx="24">
                  <c:v>-0.79802967275589931</c:v>
                </c:pt>
                <c:pt idx="25">
                  <c:v>0.21436431451257529</c:v>
                </c:pt>
                <c:pt idx="26">
                  <c:v>-2.3200249916358624E-3</c:v>
                </c:pt>
                <c:pt idx="27">
                  <c:v>-6.6182174298515069</c:v>
                </c:pt>
                <c:pt idx="28">
                  <c:v>-5.0114647444191407</c:v>
                </c:pt>
                <c:pt idx="29">
                  <c:v>-8.449742055179069</c:v>
                </c:pt>
                <c:pt idx="30">
                  <c:v>-2.8501418963340091</c:v>
                </c:pt>
                <c:pt idx="31">
                  <c:v>-3.3670221647197747</c:v>
                </c:pt>
                <c:pt idx="32">
                  <c:v>-1.522126215910343</c:v>
                </c:pt>
                <c:pt idx="33">
                  <c:v>-2.2080899503398825</c:v>
                </c:pt>
                <c:pt idx="34">
                  <c:v>-2.1628129491009385E-2</c:v>
                </c:pt>
                <c:pt idx="35">
                  <c:v>-3.4040136611301035</c:v>
                </c:pt>
                <c:pt idx="36">
                  <c:v>-0.2042363914826287</c:v>
                </c:pt>
                <c:pt idx="37">
                  <c:v>-9.160532040107789</c:v>
                </c:pt>
                <c:pt idx="38">
                  <c:v>-4.4040579061974743</c:v>
                </c:pt>
                <c:pt idx="39">
                  <c:v>3.4472854979938683</c:v>
                </c:pt>
                <c:pt idx="40">
                  <c:v>-0.83595895188714642</c:v>
                </c:pt>
                <c:pt idx="41">
                  <c:v>-6.4294714909640602E-2</c:v>
                </c:pt>
                <c:pt idx="42">
                  <c:v>1.4100749116976037</c:v>
                </c:pt>
                <c:pt idx="43">
                  <c:v>0.88226668699281052</c:v>
                </c:pt>
                <c:pt idx="44">
                  <c:v>0.89523843019335536</c:v>
                </c:pt>
                <c:pt idx="45">
                  <c:v>-18.013307188877604</c:v>
                </c:pt>
                <c:pt idx="46">
                  <c:v>-9.5104956095734501</c:v>
                </c:pt>
                <c:pt idx="47">
                  <c:v>-24.041260990951084</c:v>
                </c:pt>
                <c:pt idx="48">
                  <c:v>-3.6806292541290766</c:v>
                </c:pt>
                <c:pt idx="49">
                  <c:v>-0.78501589759764812</c:v>
                </c:pt>
                <c:pt idx="50">
                  <c:v>-1.1823690859155043</c:v>
                </c:pt>
                <c:pt idx="51">
                  <c:v>0.12095710481858565</c:v>
                </c:pt>
                <c:pt idx="52">
                  <c:v>-0.65860300074888933</c:v>
                </c:pt>
                <c:pt idx="53">
                  <c:v>-0.18838408754896693</c:v>
                </c:pt>
                <c:pt idx="54">
                  <c:v>3.1274142906207087</c:v>
                </c:pt>
                <c:pt idx="55">
                  <c:v>-2.8306525648075134</c:v>
                </c:pt>
                <c:pt idx="56">
                  <c:v>-12.824985640007577</c:v>
                </c:pt>
                <c:pt idx="57">
                  <c:v>-4.5130854107043303</c:v>
                </c:pt>
                <c:pt idx="58">
                  <c:v>-2.292055241202505</c:v>
                </c:pt>
                <c:pt idx="59">
                  <c:v>-2.4327804195183886</c:v>
                </c:pt>
                <c:pt idx="60">
                  <c:v>-1.1257209979614393</c:v>
                </c:pt>
                <c:pt idx="61">
                  <c:v>-0.83124739951856808</c:v>
                </c:pt>
                <c:pt idx="62">
                  <c:v>-0.82728621007302128</c:v>
                </c:pt>
                <c:pt idx="63">
                  <c:v>2.0734331465937212</c:v>
                </c:pt>
                <c:pt idx="64">
                  <c:v>9.637817459526687</c:v>
                </c:pt>
                <c:pt idx="65">
                  <c:v>0.19044018571367741</c:v>
                </c:pt>
                <c:pt idx="66">
                  <c:v>-1.8611451028582724</c:v>
                </c:pt>
                <c:pt idx="67">
                  <c:v>-1.6647327838518706</c:v>
                </c:pt>
                <c:pt idx="68">
                  <c:v>-1.3941366234474588</c:v>
                </c:pt>
                <c:pt idx="69">
                  <c:v>-0.69483126572545295</c:v>
                </c:pt>
                <c:pt idx="70">
                  <c:v>-0.56152711499187746</c:v>
                </c:pt>
                <c:pt idx="71">
                  <c:v>-1.217201893190561</c:v>
                </c:pt>
                <c:pt idx="72">
                  <c:v>-5.8160054266792045</c:v>
                </c:pt>
                <c:pt idx="73">
                  <c:v>-4.5769382112540224</c:v>
                </c:pt>
                <c:pt idx="74">
                  <c:v>-3.0108957876205893</c:v>
                </c:pt>
                <c:pt idx="75">
                  <c:v>-1.5585214988546026</c:v>
                </c:pt>
                <c:pt idx="76">
                  <c:v>1.3657382895572567</c:v>
                </c:pt>
                <c:pt idx="77">
                  <c:v>1.2156787286329029</c:v>
                </c:pt>
                <c:pt idx="78">
                  <c:v>1.4487082321701417</c:v>
                </c:pt>
                <c:pt idx="79">
                  <c:v>1.1596134934468869</c:v>
                </c:pt>
                <c:pt idx="80">
                  <c:v>1.8149475568481881</c:v>
                </c:pt>
                <c:pt idx="81">
                  <c:v>2.88782611086563</c:v>
                </c:pt>
                <c:pt idx="82">
                  <c:v>-3.982878961014817</c:v>
                </c:pt>
                <c:pt idx="83">
                  <c:v>-3.0477635201050939</c:v>
                </c:pt>
                <c:pt idx="84">
                  <c:v>-4.4922583629481716</c:v>
                </c:pt>
                <c:pt idx="85">
                  <c:v>-1.309908574183505</c:v>
                </c:pt>
                <c:pt idx="86">
                  <c:v>-1.9472100361916111</c:v>
                </c:pt>
                <c:pt idx="87">
                  <c:v>-0.59883349402015862</c:v>
                </c:pt>
                <c:pt idx="88">
                  <c:v>-0.66820153775602642</c:v>
                </c:pt>
                <c:pt idx="89">
                  <c:v>-0.35729288662520026</c:v>
                </c:pt>
                <c:pt idx="90">
                  <c:v>0.93395398737280055</c:v>
                </c:pt>
                <c:pt idx="91">
                  <c:v>0.5863327379053731</c:v>
                </c:pt>
                <c:pt idx="92">
                  <c:v>-3.5371321518022225</c:v>
                </c:pt>
                <c:pt idx="93">
                  <c:v>-0.49130709235849274</c:v>
                </c:pt>
                <c:pt idx="94">
                  <c:v>-0.26015584456655283</c:v>
                </c:pt>
                <c:pt idx="95">
                  <c:v>-7.4954209553245957E-2</c:v>
                </c:pt>
                <c:pt idx="96">
                  <c:v>-0.56665867793127289</c:v>
                </c:pt>
                <c:pt idx="97">
                  <c:v>0.14367135039702775</c:v>
                </c:pt>
                <c:pt idx="98">
                  <c:v>2.9154425277279844E-3</c:v>
                </c:pt>
                <c:pt idx="99">
                  <c:v>2.2446559237872177</c:v>
                </c:pt>
                <c:pt idx="100">
                  <c:v>0.80731412094706312</c:v>
                </c:pt>
                <c:pt idx="101">
                  <c:v>-0.93911681653950052</c:v>
                </c:pt>
                <c:pt idx="102">
                  <c:v>-1.2846426100168846</c:v>
                </c:pt>
                <c:pt idx="103">
                  <c:v>0.3930644122261952</c:v>
                </c:pt>
                <c:pt idx="104">
                  <c:v>-1.9237708834148017</c:v>
                </c:pt>
                <c:pt idx="105">
                  <c:v>-1.3349077993904681</c:v>
                </c:pt>
                <c:pt idx="106">
                  <c:v>-1.0935263587069426</c:v>
                </c:pt>
                <c:pt idx="107">
                  <c:v>-0.93690403510378883</c:v>
                </c:pt>
                <c:pt idx="108">
                  <c:v>-16.079275361090087</c:v>
                </c:pt>
                <c:pt idx="109">
                  <c:v>-15.343922190849199</c:v>
                </c:pt>
                <c:pt idx="110">
                  <c:v>-15.697262838332342</c:v>
                </c:pt>
                <c:pt idx="111">
                  <c:v>-9.0242592331361848</c:v>
                </c:pt>
                <c:pt idx="112">
                  <c:v>-8.2094261205772145</c:v>
                </c:pt>
                <c:pt idx="113">
                  <c:v>-5.3094342867269946</c:v>
                </c:pt>
                <c:pt idx="114">
                  <c:v>-4.2319156639155056</c:v>
                </c:pt>
                <c:pt idx="115">
                  <c:v>-3.2355501625407839</c:v>
                </c:pt>
                <c:pt idx="116">
                  <c:v>-1.5551721294739744</c:v>
                </c:pt>
                <c:pt idx="117">
                  <c:v>-5.5848304528011372</c:v>
                </c:pt>
                <c:pt idx="118">
                  <c:v>-4.1205553015964735</c:v>
                </c:pt>
                <c:pt idx="119">
                  <c:v>-1.257672470182051</c:v>
                </c:pt>
                <c:pt idx="120">
                  <c:v>-2.3391148851542205</c:v>
                </c:pt>
                <c:pt idx="121">
                  <c:v>-1.683395913979463</c:v>
                </c:pt>
                <c:pt idx="122">
                  <c:v>-2.0300701253534617</c:v>
                </c:pt>
                <c:pt idx="123">
                  <c:v>-0.7242359564466625</c:v>
                </c:pt>
                <c:pt idx="124">
                  <c:v>-0.91566123679295996</c:v>
                </c:pt>
                <c:pt idx="125">
                  <c:v>-0.96987135281162029</c:v>
                </c:pt>
                <c:pt idx="126">
                  <c:v>3.052538777103885</c:v>
                </c:pt>
                <c:pt idx="127">
                  <c:v>-0.69628491922599201</c:v>
                </c:pt>
                <c:pt idx="128">
                  <c:v>-2.111736931935623</c:v>
                </c:pt>
                <c:pt idx="129">
                  <c:v>-3.1460694885279952</c:v>
                </c:pt>
                <c:pt idx="130">
                  <c:v>-1.177303031951646</c:v>
                </c:pt>
                <c:pt idx="131">
                  <c:v>-0.61054904412215505</c:v>
                </c:pt>
                <c:pt idx="132">
                  <c:v>-1.1815165970468717</c:v>
                </c:pt>
                <c:pt idx="133">
                  <c:v>-1.3563431614572095</c:v>
                </c:pt>
                <c:pt idx="134">
                  <c:v>-1.6683792828436512</c:v>
                </c:pt>
                <c:pt idx="135">
                  <c:v>-12.3552117031838</c:v>
                </c:pt>
                <c:pt idx="136">
                  <c:v>0.84671218335717824</c:v>
                </c:pt>
                <c:pt idx="137">
                  <c:v>-4.2562363744357699</c:v>
                </c:pt>
                <c:pt idx="138">
                  <c:v>0.33028323567952078</c:v>
                </c:pt>
                <c:pt idx="139">
                  <c:v>-0.98193419565113116</c:v>
                </c:pt>
                <c:pt idx="140">
                  <c:v>85.188572270562474</c:v>
                </c:pt>
                <c:pt idx="141">
                  <c:v>-45.189853738778929</c:v>
                </c:pt>
                <c:pt idx="142">
                  <c:v>1.5546597892513503</c:v>
                </c:pt>
                <c:pt idx="143">
                  <c:v>0.9171890545997895</c:v>
                </c:pt>
                <c:pt idx="144">
                  <c:v>-4.8762760322541734</c:v>
                </c:pt>
                <c:pt idx="145">
                  <c:v>-1.1882045653358826</c:v>
                </c:pt>
                <c:pt idx="146">
                  <c:v>-0.60162692408358398</c:v>
                </c:pt>
                <c:pt idx="147">
                  <c:v>-1.2317612084765446</c:v>
                </c:pt>
                <c:pt idx="148">
                  <c:v>1.6276025193602841</c:v>
                </c:pt>
                <c:pt idx="149">
                  <c:v>-0.78441917647686932</c:v>
                </c:pt>
                <c:pt idx="150">
                  <c:v>-0.61784286759920826</c:v>
                </c:pt>
                <c:pt idx="151">
                  <c:v>-1.789091097286951E-2</c:v>
                </c:pt>
                <c:pt idx="152">
                  <c:v>-0.14081858776168471</c:v>
                </c:pt>
                <c:pt idx="153">
                  <c:v>2.5465005154327707</c:v>
                </c:pt>
                <c:pt idx="154">
                  <c:v>-5.3464926029672375</c:v>
                </c:pt>
                <c:pt idx="155">
                  <c:v>-2.3393320715425405</c:v>
                </c:pt>
                <c:pt idx="156">
                  <c:v>-9.7509838542537156E-2</c:v>
                </c:pt>
                <c:pt idx="157">
                  <c:v>-1.6450774928499747</c:v>
                </c:pt>
                <c:pt idx="158">
                  <c:v>-1.4817903124215941</c:v>
                </c:pt>
                <c:pt idx="159">
                  <c:v>0.58573233227050492</c:v>
                </c:pt>
                <c:pt idx="160">
                  <c:v>-0.29878569759375584</c:v>
                </c:pt>
                <c:pt idx="161">
                  <c:v>-0.55174952430220081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4A-4F2F-B1D5-869A9880D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546040"/>
        <c:axId val="233004424"/>
      </c:scatterChart>
      <c:valAx>
        <c:axId val="231546040"/>
        <c:scaling>
          <c:logBase val="10"/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Suspended Sediment 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4424"/>
        <c:crossesAt val="-30"/>
        <c:crossBetween val="midCat"/>
      </c:valAx>
      <c:valAx>
        <c:axId val="233004424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Percent Difference</a:t>
                </a:r>
              </a:p>
            </c:rich>
          </c:tx>
          <c:layout>
            <c:manualLayout>
              <c:xMode val="edge"/>
              <c:yMode val="edge"/>
              <c:x val="1.0275688991304155E-2"/>
              <c:y val="0.427370893642963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546040"/>
        <c:crosses val="autoZero"/>
        <c:crossBetween val="midCat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2021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976704671477799E-2"/>
          <c:y val="9.6148827961200625E-2"/>
          <c:w val="0.90196065753284205"/>
          <c:h val="0.76940561394905149"/>
        </c:manualLayout>
      </c:layout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9'!$D$4,'PSD for Samples 7, 8, 9'!$D$7,'PSD for Samples 7, 8, 9'!$D$10,'PSD for Samples 7, 8, 9'!$D$13,'PSD for Samples 7, 8, 9'!$D$16,'PSD for Samples 7, 8, 9'!$D$19,'PSD for Samples 7, 8, 9'!$D$22,'PSD for Samples 7, 8, 9'!$D$25,'PSD for Samples 7, 8, 9'!$D$28)</c:f>
              <c:numCache>
                <c:formatCode>General</c:formatCode>
                <c:ptCount val="9"/>
                <c:pt idx="0">
                  <c:v>7.4</c:v>
                </c:pt>
                <c:pt idx="1">
                  <c:v>5.7</c:v>
                </c:pt>
                <c:pt idx="2">
                  <c:v>5.7</c:v>
                </c:pt>
                <c:pt idx="3">
                  <c:v>9.1</c:v>
                </c:pt>
                <c:pt idx="4" formatCode="0.0">
                  <c:v>10.26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65-4AEF-AA45-EAD681A9CB1F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9'!$E$4,'PSD for Samples 7, 8, 9'!$E$7,'PSD for Samples 7, 8, 9'!$E$10,'PSD for Samples 7, 8, 9'!$E$13,'PSD for Samples 7, 8, 9'!$E$16,'PSD for Samples 7, 8, 9'!$E$19,'PSD for Samples 7, 8, 9'!$E$22,'PSD for Samples 7, 8, 9'!$E$25,'PSD for Samples 7, 8, 9'!$E$28)</c:f>
              <c:numCache>
                <c:formatCode>General</c:formatCode>
                <c:ptCount val="9"/>
                <c:pt idx="0">
                  <c:v>14.2</c:v>
                </c:pt>
                <c:pt idx="1">
                  <c:v>16.3</c:v>
                </c:pt>
                <c:pt idx="2">
                  <c:v>12.5</c:v>
                </c:pt>
                <c:pt idx="3">
                  <c:v>13.6</c:v>
                </c:pt>
                <c:pt idx="4" formatCode="0.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65-4AEF-AA45-EAD681A9CB1F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9'!$F$4,'PSD for Samples 7, 8, 9'!$F$7,'PSD for Samples 7, 8, 9'!$F$10,'PSD for Samples 7, 8, 9'!$F$13,'PSD for Samples 7, 8, 9'!$F$16,'PSD for Samples 7, 8, 9'!$F$19,'PSD for Samples 7, 8, 9'!$F$22,'PSD for Samples 7, 8, 9'!$F$25,'PSD for Samples 7, 8, 9'!$F$28)</c:f>
              <c:numCache>
                <c:formatCode>General</c:formatCode>
                <c:ptCount val="9"/>
                <c:pt idx="0">
                  <c:v>23.6</c:v>
                </c:pt>
                <c:pt idx="1">
                  <c:v>22</c:v>
                </c:pt>
                <c:pt idx="2">
                  <c:v>21.7</c:v>
                </c:pt>
                <c:pt idx="3">
                  <c:v>21.5</c:v>
                </c:pt>
                <c:pt idx="4" formatCode="0.0">
                  <c:v>21.56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65-4AEF-AA45-EAD681A9CB1F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9'!$G$4,'PSD for Samples 7, 8, 9'!$G$7,'PSD for Samples 7, 8, 9'!$G$10,'PSD for Samples 7, 8, 9'!$G$13,'PSD for Samples 7, 8, 9'!$G$16,'PSD for Samples 7, 8, 9'!$G$19,'PSD for Samples 7, 8, 9'!$G$22,'PSD for Samples 7, 8, 9'!$G$25,'PSD for Samples 7, 8, 9'!$G$28)</c:f>
              <c:numCache>
                <c:formatCode>General</c:formatCode>
                <c:ptCount val="9"/>
                <c:pt idx="0">
                  <c:v>39.299999999999997</c:v>
                </c:pt>
                <c:pt idx="1">
                  <c:v>34.6</c:v>
                </c:pt>
                <c:pt idx="2">
                  <c:v>38.799999999999997</c:v>
                </c:pt>
                <c:pt idx="3">
                  <c:v>36.4</c:v>
                </c:pt>
                <c:pt idx="4" formatCode="0.0">
                  <c:v>37.65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65-4AEF-AA45-EAD681A9CB1F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9'!$H$4,'PSD for Samples 7, 8, 9'!$H$7,'PSD for Samples 7, 8, 9'!$H$10,'PSD for Samples 7, 8, 9'!$H$13,'PSD for Samples 7, 8, 9'!$H$16,'PSD for Samples 7, 8, 9'!$H$19,'PSD for Samples 7, 8, 9'!$H$22,'PSD for Samples 7, 8, 9'!$H$25,'PSD for Samples 7, 8, 9'!$H$28)</c:f>
              <c:numCache>
                <c:formatCode>General</c:formatCode>
                <c:ptCount val="9"/>
                <c:pt idx="0">
                  <c:v>60.1</c:v>
                </c:pt>
                <c:pt idx="1">
                  <c:v>65</c:v>
                </c:pt>
                <c:pt idx="2">
                  <c:v>66.3</c:v>
                </c:pt>
                <c:pt idx="3">
                  <c:v>66.7</c:v>
                </c:pt>
                <c:pt idx="4" formatCode="0.0">
                  <c:v>70.47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65-4AEF-AA45-EAD681A9C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05600"/>
        <c:axId val="233005992"/>
      </c:lineChart>
      <c:catAx>
        <c:axId val="233005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5992"/>
        <c:crosses val="autoZero"/>
        <c:auto val="1"/>
        <c:lblAlgn val="ctr"/>
        <c:lblOffset val="100"/>
        <c:noMultiLvlLbl val="0"/>
      </c:catAx>
      <c:valAx>
        <c:axId val="2330059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2021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8</a:t>
            </a:r>
          </a:p>
        </c:rich>
      </c:tx>
      <c:layout>
        <c:manualLayout>
          <c:xMode val="edge"/>
          <c:yMode val="edge"/>
          <c:x val="0.20742516875514741"/>
          <c:y val="8.07803637565222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898732759712448E-2"/>
          <c:y val="9.0027940511166915E-2"/>
          <c:w val="0.90197344716626582"/>
          <c:h val="0.76956523051835424"/>
        </c:manualLayout>
      </c:layout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9'!$D$5,'PSD for Samples 7, 8, 9'!$D$8,'PSD for Samples 7, 8, 9'!$D$11,'PSD for Samples 7, 8, 9'!$D$14,'PSD for Samples 7, 8, 9'!$D$17,'PSD for Samples 7, 8, 9'!$D$20,'PSD for Samples 7, 8, 9'!$D$23,'PSD for Samples 7, 8, 9'!$D$26,'PSD for Samples 7, 8, 9'!$D$29)</c:f>
              <c:numCache>
                <c:formatCode>General</c:formatCode>
                <c:ptCount val="9"/>
                <c:pt idx="0">
                  <c:v>8.8000000000000007</c:v>
                </c:pt>
                <c:pt idx="1">
                  <c:v>10.9</c:v>
                </c:pt>
                <c:pt idx="2">
                  <c:v>6.7</c:v>
                </c:pt>
                <c:pt idx="3">
                  <c:v>10.199999999999999</c:v>
                </c:pt>
                <c:pt idx="4" formatCode="0.0">
                  <c:v>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4-49B5-9B5B-6951BA15EC31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9'!$E$5,'PSD for Samples 7, 8, 9'!$E$8,'PSD for Samples 7, 8, 9'!$E$11,'PSD for Samples 7, 8, 9'!$E$14,'PSD for Samples 7, 8, 9'!$E$17,'PSD for Samples 7, 8, 9'!$E$20,'PSD for Samples 7, 8, 9'!$E$23,'PSD for Samples 7, 8, 9'!$E$26,'PSD for Samples 7, 8, 9'!$E$29)</c:f>
              <c:numCache>
                <c:formatCode>General</c:formatCode>
                <c:ptCount val="9"/>
                <c:pt idx="0">
                  <c:v>16.2</c:v>
                </c:pt>
                <c:pt idx="1">
                  <c:v>10.9</c:v>
                </c:pt>
                <c:pt idx="2">
                  <c:v>13.6</c:v>
                </c:pt>
                <c:pt idx="3">
                  <c:v>13.7</c:v>
                </c:pt>
                <c:pt idx="4" formatCode="0.0">
                  <c:v>11.62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4-49B5-9B5B-6951BA15EC31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9'!$F$5,'PSD for Samples 7, 8, 9'!$F$8,'PSD for Samples 7, 8, 9'!$F$11,'PSD for Samples 7, 8, 9'!$F$14,'PSD for Samples 7, 8, 9'!$F$17,'PSD for Samples 7, 8, 9'!$F$20,'PSD for Samples 7, 8, 9'!$F$23,'PSD for Samples 7, 8, 9'!$F$26,'PSD for Samples 7, 8, 9'!$F$29)</c:f>
              <c:numCache>
                <c:formatCode>General</c:formatCode>
                <c:ptCount val="9"/>
                <c:pt idx="0">
                  <c:v>27.4</c:v>
                </c:pt>
                <c:pt idx="1">
                  <c:v>21.8</c:v>
                </c:pt>
                <c:pt idx="2">
                  <c:v>24.6</c:v>
                </c:pt>
                <c:pt idx="3">
                  <c:v>21.7</c:v>
                </c:pt>
                <c:pt idx="4" formatCode="0.0">
                  <c:v>22.39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F4-49B5-9B5B-6951BA15EC31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9'!$G$5,'PSD for Samples 7, 8, 9'!$G$8,'PSD for Samples 7, 8, 9'!$G$11,'PSD for Samples 7, 8, 9'!$G$14,'PSD for Samples 7, 8, 9'!$G$17,'PSD for Samples 7, 8, 9'!$G$20,'PSD for Samples 7, 8, 9'!$G$23,'PSD for Samples 7, 8, 9'!$G$26,'PSD for Samples 7, 8, 9'!$G$29)</c:f>
              <c:numCache>
                <c:formatCode>General</c:formatCode>
                <c:ptCount val="9"/>
                <c:pt idx="0">
                  <c:v>43.2</c:v>
                </c:pt>
                <c:pt idx="1">
                  <c:v>34.799999999999997</c:v>
                </c:pt>
                <c:pt idx="2">
                  <c:v>41.3</c:v>
                </c:pt>
                <c:pt idx="3">
                  <c:v>37.5</c:v>
                </c:pt>
                <c:pt idx="4" formatCode="0.0">
                  <c:v>38.78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F4-49B5-9B5B-6951BA15EC31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9'!$H$5,'PSD for Samples 7, 8, 9'!$H$8,'PSD for Samples 7, 8, 9'!$H$11,'PSD for Samples 7, 8, 9'!$H$14,'PSD for Samples 7, 8, 9'!$H$17,'PSD for Samples 7, 8, 9'!$H$20,'PSD for Samples 7, 8, 9'!$H$23,'PSD for Samples 7, 8, 9'!$H$26,'PSD for Samples 7, 8, 9'!$H$29)</c:f>
              <c:numCache>
                <c:formatCode>General</c:formatCode>
                <c:ptCount val="9"/>
                <c:pt idx="0">
                  <c:v>66.599999999999994</c:v>
                </c:pt>
                <c:pt idx="1">
                  <c:v>66.400000000000006</c:v>
                </c:pt>
                <c:pt idx="2">
                  <c:v>69.3</c:v>
                </c:pt>
                <c:pt idx="3">
                  <c:v>67.099999999999994</c:v>
                </c:pt>
                <c:pt idx="4" formatCode="0.0">
                  <c:v>74.06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F4-49B5-9B5B-6951BA15E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92736"/>
        <c:axId val="232292344"/>
      </c:lineChart>
      <c:catAx>
        <c:axId val="23229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2344"/>
        <c:crosses val="autoZero"/>
        <c:auto val="1"/>
        <c:lblAlgn val="ctr"/>
        <c:lblOffset val="100"/>
        <c:noMultiLvlLbl val="0"/>
      </c:catAx>
      <c:valAx>
        <c:axId val="2322923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2021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9'!$D$6,'PSD for Samples 7, 8, 9'!$D$9,'PSD for Samples 7, 8, 9'!$D$12,'PSD for Samples 7, 8, 9'!$D$15,'PSD for Samples 7, 8, 9'!$D$18,'PSD for Samples 7, 8, 9'!$D$21,'PSD for Samples 7, 8, 9'!$D$24,'PSD for Samples 7, 8, 9'!$D$27,'PSD for Samples 7, 8, 9'!$D$30)</c:f>
              <c:numCache>
                <c:formatCode>General</c:formatCode>
                <c:ptCount val="9"/>
                <c:pt idx="0">
                  <c:v>8.4</c:v>
                </c:pt>
                <c:pt idx="1">
                  <c:v>9.3000000000000007</c:v>
                </c:pt>
                <c:pt idx="2">
                  <c:v>5.0999999999999996</c:v>
                </c:pt>
                <c:pt idx="3">
                  <c:v>5.3</c:v>
                </c:pt>
                <c:pt idx="4" formatCode="0.0">
                  <c:v>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A-41C5-A3B3-4288425F11A1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9'!$E$6,'PSD for Samples 7, 8, 9'!$E$9,'PSD for Samples 7, 8, 9'!$E$12,'PSD for Samples 7, 8, 9'!$E$15,'PSD for Samples 7, 8, 9'!$E$18,'PSD for Samples 7, 8, 9'!$E$21,'PSD for Samples 7, 8, 9'!$E$24,'PSD for Samples 7, 8, 9'!$E$27,'PSD for Samples 7, 8, 9'!$E$30)</c:f>
              <c:numCache>
                <c:formatCode>General</c:formatCode>
                <c:ptCount val="9"/>
                <c:pt idx="0">
                  <c:v>15.2</c:v>
                </c:pt>
                <c:pt idx="1">
                  <c:v>16.7</c:v>
                </c:pt>
                <c:pt idx="2">
                  <c:v>11.8</c:v>
                </c:pt>
                <c:pt idx="3">
                  <c:v>9.8000000000000007</c:v>
                </c:pt>
                <c:pt idx="4" formatCode="0.0">
                  <c:v>12.03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A-41C5-A3B3-4288425F11A1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9'!$F$6,'PSD for Samples 7, 8, 9'!$F$9,'PSD for Samples 7, 8, 9'!$F$12,'PSD for Samples 7, 8, 9'!$F$15,'PSD for Samples 7, 8, 9'!$F$18,'PSD for Samples 7, 8, 9'!$F$21,'PSD for Samples 7, 8, 9'!$F$24,'PSD for Samples 7, 8, 9'!$F$27,'PSD for Samples 7, 8, 9'!$F$30)</c:f>
              <c:numCache>
                <c:formatCode>General</c:formatCode>
                <c:ptCount val="9"/>
                <c:pt idx="0">
                  <c:v>25.7</c:v>
                </c:pt>
                <c:pt idx="1">
                  <c:v>19</c:v>
                </c:pt>
                <c:pt idx="2">
                  <c:v>21.1</c:v>
                </c:pt>
                <c:pt idx="3">
                  <c:v>17.600000000000001</c:v>
                </c:pt>
                <c:pt idx="4" formatCode="0.0">
                  <c:v>19.82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2A-41C5-A3B3-4288425F11A1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9'!$G$6,'PSD for Samples 7, 8, 9'!$G$9,'PSD for Samples 7, 8, 9'!$G$12,'PSD for Samples 7, 8, 9'!$G$15,'PSD for Samples 7, 8, 9'!$G$18,'PSD for Samples 7, 8, 9'!$G$21,'PSD for Samples 7, 8, 9'!$G$24,'PSD for Samples 7, 8, 9'!$G$27,'PSD for Samples 7, 8, 9'!$G$30)</c:f>
              <c:numCache>
                <c:formatCode>General</c:formatCode>
                <c:ptCount val="9"/>
                <c:pt idx="0">
                  <c:v>40.700000000000003</c:v>
                </c:pt>
                <c:pt idx="1">
                  <c:v>32.4</c:v>
                </c:pt>
                <c:pt idx="2">
                  <c:v>36.9</c:v>
                </c:pt>
                <c:pt idx="3">
                  <c:v>32.6</c:v>
                </c:pt>
                <c:pt idx="4" formatCode="0.0">
                  <c:v>34.75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2A-41C5-A3B3-4288425F11A1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9'!$H$6,'PSD for Samples 7, 8, 9'!$H$9,'PSD for Samples 7, 8, 9'!$H$12,'PSD for Samples 7, 8, 9'!$H$15,'PSD for Samples 7, 8, 9'!$H$18,'PSD for Samples 7, 8, 9'!$H$21,'PSD for Samples 7, 8, 9'!$H$24,'PSD for Samples 7, 8, 9'!$H$27,'PSD for Samples 7, 8, 9'!$H$30)</c:f>
              <c:numCache>
                <c:formatCode>General</c:formatCode>
                <c:ptCount val="9"/>
                <c:pt idx="0">
                  <c:v>63.4</c:v>
                </c:pt>
                <c:pt idx="1">
                  <c:v>60.6</c:v>
                </c:pt>
                <c:pt idx="2">
                  <c:v>64.3</c:v>
                </c:pt>
                <c:pt idx="3">
                  <c:v>61.1</c:v>
                </c:pt>
                <c:pt idx="4" formatCode="0.0">
                  <c:v>65.78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2A-41C5-A3B3-4288425F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91560"/>
        <c:axId val="232291168"/>
      </c:lineChart>
      <c:catAx>
        <c:axId val="232291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1168"/>
        <c:crosses val="autoZero"/>
        <c:auto val="1"/>
        <c:lblAlgn val="ctr"/>
        <c:lblOffset val="100"/>
        <c:noMultiLvlLbl val="0"/>
      </c:catAx>
      <c:valAx>
        <c:axId val="2322911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1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0070C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0070C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rgb="FF0070C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rgb="FF0070C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rgb="FF7030A0"/>
  </sheetPr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480060</xdr:colOff>
      <xdr:row>6</xdr:row>
      <xdr:rowOff>0</xdr:rowOff>
    </xdr:from>
    <xdr:to>
      <xdr:col>8</xdr:col>
      <xdr:colOff>487680</xdr:colOff>
      <xdr:row>13</xdr:row>
      <xdr:rowOff>99060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7025640" y="1059180"/>
          <a:ext cx="762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487680</xdr:colOff>
      <xdr:row>7</xdr:row>
      <xdr:rowOff>22860</xdr:rowOff>
    </xdr:from>
    <xdr:to>
      <xdr:col>7</xdr:col>
      <xdr:colOff>487680</xdr:colOff>
      <xdr:row>13</xdr:row>
      <xdr:rowOff>99060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7261860" y="1493520"/>
          <a:ext cx="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480060</xdr:colOff>
      <xdr:row>6</xdr:row>
      <xdr:rowOff>0</xdr:rowOff>
    </xdr:from>
    <xdr:to>
      <xdr:col>8</xdr:col>
      <xdr:colOff>487680</xdr:colOff>
      <xdr:row>13</xdr:row>
      <xdr:rowOff>99060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70F7AB05-5B79-4F28-A600-5435628829B4}"/>
            </a:ext>
          </a:extLst>
        </xdr:cNvPr>
        <xdr:cNvSpPr>
          <a:spLocks noChangeShapeType="1"/>
        </xdr:cNvSpPr>
      </xdr:nvSpPr>
      <xdr:spPr bwMode="auto">
        <a:xfrm>
          <a:off x="7062015" y="1069675"/>
          <a:ext cx="7620" cy="127225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487680</xdr:colOff>
      <xdr:row>7</xdr:row>
      <xdr:rowOff>22860</xdr:rowOff>
    </xdr:from>
    <xdr:to>
      <xdr:col>7</xdr:col>
      <xdr:colOff>487680</xdr:colOff>
      <xdr:row>13</xdr:row>
      <xdr:rowOff>99060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A27B70B-D9FE-4600-8464-CE7EE400B6BA}"/>
            </a:ext>
          </a:extLst>
        </xdr:cNvPr>
        <xdr:cNvSpPr>
          <a:spLocks noChangeShapeType="1"/>
        </xdr:cNvSpPr>
      </xdr:nvSpPr>
      <xdr:spPr bwMode="auto">
        <a:xfrm>
          <a:off x="6034465" y="1265064"/>
          <a:ext cx="0" cy="10768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0.0696</cdr:x>
      <cdr:y>0.50917</cdr:y>
    </cdr:from>
    <cdr:to>
      <cdr:x>0.9652</cdr:x>
      <cdr:y>0.50917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5452998-7ED2-44B8-96D1-6C0C776EF9D3}"/>
            </a:ext>
          </a:extLst>
        </cdr:cNvPr>
        <cdr:cNvCxnSpPr/>
      </cdr:nvCxnSpPr>
      <cdr:spPr>
        <a:xfrm xmlns:a="http://schemas.openxmlformats.org/drawingml/2006/main">
          <a:off x="602512" y="3198628"/>
          <a:ext cx="7752907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0.19793</cdr:x>
      <cdr:y>0.10141</cdr:y>
    </cdr:from>
    <cdr:to>
      <cdr:x>0.26611</cdr:x>
      <cdr:y>0.14228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377CE3F-3A86-4D59-9FAB-593C38F18359}"/>
            </a:ext>
          </a:extLst>
        </cdr:cNvPr>
        <cdr:cNvSpPr txBox="1"/>
      </cdr:nvSpPr>
      <cdr:spPr>
        <a:xfrm xmlns:a="http://schemas.openxmlformats.org/drawingml/2006/main">
          <a:off x="1714256" y="637733"/>
          <a:ext cx="590502" cy="25701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0.28778</cdr:x>
      <cdr:y>0.10004</cdr:y>
    </cdr:from>
    <cdr:to>
      <cdr:x>0.37355</cdr:x>
      <cdr:y>0.14393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6C17DA9-72C5-4254-B446-8209D9582703}"/>
            </a:ext>
          </a:extLst>
        </cdr:cNvPr>
        <cdr:cNvSpPr txBox="1"/>
      </cdr:nvSpPr>
      <cdr:spPr>
        <a:xfrm xmlns:a="http://schemas.openxmlformats.org/drawingml/2006/main">
          <a:off x="2492443" y="629107"/>
          <a:ext cx="742847" cy="2760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  <cdr:relSizeAnchor xmlns:cdr="http://schemas.openxmlformats.org/drawingml/2006/chartDrawing">
    <cdr:from>
      <cdr:x>0.49923</cdr:x>
      <cdr:y>0.10141</cdr:y>
    </cdr:from>
    <cdr:to>
      <cdr:x>0.56741</cdr:x>
      <cdr:y>0.14379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5DD2F2A-9BEE-454A-B733-E17415A0F8CD}"/>
            </a:ext>
          </a:extLst>
        </cdr:cNvPr>
        <cdr:cNvSpPr txBox="1"/>
      </cdr:nvSpPr>
      <cdr:spPr>
        <a:xfrm xmlns:a="http://schemas.openxmlformats.org/drawingml/2006/main">
          <a:off x="4323792" y="637733"/>
          <a:ext cx="590501" cy="26651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0.39741</cdr:x>
      <cdr:y>0.10151</cdr:y>
    </cdr:from>
    <cdr:to>
      <cdr:x>0.46614</cdr:x>
      <cdr:y>0.14403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7537CCD0-8EB5-44FD-9CD0-F6BC8FE44FE5}"/>
            </a:ext>
          </a:extLst>
        </cdr:cNvPr>
        <cdr:cNvSpPr txBox="1"/>
      </cdr:nvSpPr>
      <cdr:spPr>
        <a:xfrm xmlns:a="http://schemas.openxmlformats.org/drawingml/2006/main">
          <a:off x="3441939" y="638355"/>
          <a:ext cx="595223" cy="2674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latin typeface="+mn-lt"/>
              <a:ea typeface="+mn-ea"/>
              <a:cs typeface="+mn-cs"/>
            </a:rPr>
            <a:t>Pipette</a:t>
          </a:r>
        </a:p>
      </cdr:txBody>
    </cdr:sp>
  </cdr:relSizeAnchor>
  <cdr:relSizeAnchor xmlns:cdr="http://schemas.openxmlformats.org/drawingml/2006/chartDrawing">
    <cdr:from>
      <cdr:x>0.08267</cdr:x>
      <cdr:y>0.10014</cdr:y>
    </cdr:from>
    <cdr:to>
      <cdr:x>0.1753</cdr:x>
      <cdr:y>0.13992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DEF59207-DBEF-4D68-A1DB-7BB72058ABB5}"/>
            </a:ext>
          </a:extLst>
        </cdr:cNvPr>
        <cdr:cNvSpPr txBox="1"/>
      </cdr:nvSpPr>
      <cdr:spPr>
        <a:xfrm xmlns:a="http://schemas.openxmlformats.org/drawingml/2006/main">
          <a:off x="715994" y="629728"/>
          <a:ext cx="802256" cy="2501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Diff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0921" cy="62886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0.19793</cdr:x>
      <cdr:y>0.09536</cdr:y>
    </cdr:from>
    <cdr:to>
      <cdr:x>0.26831</cdr:x>
      <cdr:y>0.13622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D425A26-4B20-4BB4-9372-B886808E334E}"/>
            </a:ext>
          </a:extLst>
        </cdr:cNvPr>
        <cdr:cNvSpPr txBox="1"/>
      </cdr:nvSpPr>
      <cdr:spPr>
        <a:xfrm xmlns:a="http://schemas.openxmlformats.org/drawingml/2006/main">
          <a:off x="1714500" y="600075"/>
          <a:ext cx="609600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0.28857</cdr:x>
      <cdr:y>0.09673</cdr:y>
    </cdr:from>
    <cdr:to>
      <cdr:x>0.37764</cdr:x>
      <cdr:y>0.13911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707905A8-43C5-47D3-AAE3-6E9A8D90D6C8}"/>
            </a:ext>
          </a:extLst>
        </cdr:cNvPr>
        <cdr:cNvSpPr txBox="1"/>
      </cdr:nvSpPr>
      <cdr:spPr>
        <a:xfrm xmlns:a="http://schemas.openxmlformats.org/drawingml/2006/main">
          <a:off x="2499268" y="608312"/>
          <a:ext cx="771428" cy="2665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  <cdr:relSizeAnchor xmlns:cdr="http://schemas.openxmlformats.org/drawingml/2006/chartDrawing">
    <cdr:from>
      <cdr:x>0.50033</cdr:x>
      <cdr:y>0.09536</cdr:y>
    </cdr:from>
    <cdr:to>
      <cdr:x>0.56851</cdr:x>
      <cdr:y>0.13774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6235DA5-725A-4848-BCB4-9D8C66645734}"/>
            </a:ext>
          </a:extLst>
        </cdr:cNvPr>
        <cdr:cNvSpPr txBox="1"/>
      </cdr:nvSpPr>
      <cdr:spPr>
        <a:xfrm xmlns:a="http://schemas.openxmlformats.org/drawingml/2006/main">
          <a:off x="4333875" y="600075"/>
          <a:ext cx="59055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0.39741</cdr:x>
      <cdr:y>0.09739</cdr:y>
    </cdr:from>
    <cdr:to>
      <cdr:x>0.47012</cdr:x>
      <cdr:y>0.13855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43DC68C2-F185-4A6E-B324-4F86333A199B}"/>
            </a:ext>
          </a:extLst>
        </cdr:cNvPr>
        <cdr:cNvSpPr txBox="1"/>
      </cdr:nvSpPr>
      <cdr:spPr>
        <a:xfrm xmlns:a="http://schemas.openxmlformats.org/drawingml/2006/main">
          <a:off x="3441940" y="612475"/>
          <a:ext cx="629728" cy="25879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Pipette</a:t>
          </a:r>
          <a:endParaRPr lang="en-US" sz="1100">
            <a:solidFill>
              <a:srgbClr val="FFCC00"/>
            </a:solidFill>
          </a:endParaRPr>
        </a:p>
      </cdr:txBody>
    </cdr:sp>
  </cdr:relSizeAnchor>
  <cdr:relSizeAnchor xmlns:cdr="http://schemas.openxmlformats.org/drawingml/2006/chartDrawing">
    <cdr:from>
      <cdr:x>0.09064</cdr:x>
      <cdr:y>0.10014</cdr:y>
    </cdr:from>
    <cdr:to>
      <cdr:x>0.17829</cdr:x>
      <cdr:y>0.13717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D2BD96B6-FDA5-4B5F-BB68-D6BAF7284FD3}"/>
            </a:ext>
          </a:extLst>
        </cdr:cNvPr>
        <cdr:cNvSpPr txBox="1"/>
      </cdr:nvSpPr>
      <cdr:spPr>
        <a:xfrm xmlns:a="http://schemas.openxmlformats.org/drawingml/2006/main">
          <a:off x="785003" y="629729"/>
          <a:ext cx="759125" cy="232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0.08566</cdr:x>
      <cdr:y>0.09739</cdr:y>
    </cdr:from>
    <cdr:to>
      <cdr:x>0.1753</cdr:x>
      <cdr:y>0.13443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03722A99-6666-4889-8B59-E456774B7A7F}"/>
            </a:ext>
          </a:extLst>
        </cdr:cNvPr>
        <cdr:cNvSpPr txBox="1"/>
      </cdr:nvSpPr>
      <cdr:spPr>
        <a:xfrm xmlns:a="http://schemas.openxmlformats.org/drawingml/2006/main">
          <a:off x="741872" y="612475"/>
          <a:ext cx="776377" cy="2329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Diff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0921" cy="62886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0.19793</cdr:x>
      <cdr:y>0.0999</cdr:y>
    </cdr:from>
    <cdr:to>
      <cdr:x>0.26611</cdr:x>
      <cdr:y>0.14379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E5CF42D-3944-4BAC-AD00-141091627C33}"/>
            </a:ext>
          </a:extLst>
        </cdr:cNvPr>
        <cdr:cNvSpPr txBox="1"/>
      </cdr:nvSpPr>
      <cdr:spPr>
        <a:xfrm xmlns:a="http://schemas.openxmlformats.org/drawingml/2006/main">
          <a:off x="1714500" y="628650"/>
          <a:ext cx="590550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0.29066</cdr:x>
      <cdr:y>0.10264</cdr:y>
    </cdr:from>
    <cdr:to>
      <cdr:x>0.37863</cdr:x>
      <cdr:y>0.14653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B8DF72C-6395-4368-B0FC-6CE7402EA16E}"/>
            </a:ext>
          </a:extLst>
        </cdr:cNvPr>
        <cdr:cNvSpPr txBox="1"/>
      </cdr:nvSpPr>
      <cdr:spPr>
        <a:xfrm xmlns:a="http://schemas.openxmlformats.org/drawingml/2006/main">
          <a:off x="2517422" y="645490"/>
          <a:ext cx="761901" cy="2760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  <cdr:relSizeAnchor xmlns:cdr="http://schemas.openxmlformats.org/drawingml/2006/chartDrawing">
    <cdr:from>
      <cdr:x>0.49525</cdr:x>
      <cdr:y>0.10264</cdr:y>
    </cdr:from>
    <cdr:to>
      <cdr:x>0.56453</cdr:x>
      <cdr:y>0.14804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8170FCA-F65F-4220-9BC5-5661DA66F1DB}"/>
            </a:ext>
          </a:extLst>
        </cdr:cNvPr>
        <cdr:cNvSpPr txBox="1"/>
      </cdr:nvSpPr>
      <cdr:spPr>
        <a:xfrm xmlns:a="http://schemas.openxmlformats.org/drawingml/2006/main">
          <a:off x="4289286" y="645490"/>
          <a:ext cx="600028" cy="2855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0.39641</cdr:x>
      <cdr:y>0.10151</cdr:y>
    </cdr:from>
    <cdr:to>
      <cdr:x>0.47112</cdr:x>
      <cdr:y>0.14678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E4434029-DD42-4BDF-8354-48A23CAE171C}"/>
            </a:ext>
          </a:extLst>
        </cdr:cNvPr>
        <cdr:cNvSpPr txBox="1"/>
      </cdr:nvSpPr>
      <cdr:spPr>
        <a:xfrm xmlns:a="http://schemas.openxmlformats.org/drawingml/2006/main">
          <a:off x="3433314" y="638354"/>
          <a:ext cx="646981" cy="28467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Pipette</a:t>
          </a:r>
          <a:endParaRPr lang="en-US" sz="1100">
            <a:solidFill>
              <a:srgbClr val="FFCC00"/>
            </a:solidFill>
          </a:endParaRPr>
        </a:p>
      </cdr:txBody>
    </cdr:sp>
  </cdr:relSizeAnchor>
  <cdr:relSizeAnchor xmlns:cdr="http://schemas.openxmlformats.org/drawingml/2006/chartDrawing">
    <cdr:from>
      <cdr:x>0.08665</cdr:x>
      <cdr:y>0.10014</cdr:y>
    </cdr:from>
    <cdr:to>
      <cdr:x>0.17928</cdr:x>
      <cdr:y>0.1454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12EB9CCF-3AEC-4C9F-8813-4230851D2340}"/>
            </a:ext>
          </a:extLst>
        </cdr:cNvPr>
        <cdr:cNvSpPr txBox="1"/>
      </cdr:nvSpPr>
      <cdr:spPr>
        <a:xfrm xmlns:a="http://schemas.openxmlformats.org/drawingml/2006/main">
          <a:off x="750498" y="629728"/>
          <a:ext cx="802257" cy="28467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Diff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0.48126</cdr:x>
      <cdr:y>0.20764</cdr:y>
    </cdr:from>
    <cdr:to>
      <cdr:x>0.58706</cdr:x>
      <cdr:y>0.30662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34478" y="1078104"/>
          <a:ext cx="914400" cy="607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0.23841</cdr:y>
    </cdr:from>
    <cdr:to>
      <cdr:x>0.58584</cdr:x>
      <cdr:y>0.38702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4011" y="126651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0.21277</cdr:y>
    </cdr:from>
    <cdr:to>
      <cdr:x>0.58584</cdr:x>
      <cdr:y>0.36163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124010" y="11095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0.13541</cdr:x>
      <cdr:y>0.65019</cdr:y>
    </cdr:from>
    <cdr:to>
      <cdr:x>0.24246</cdr:x>
      <cdr:y>0.8008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51374" y="37890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0.08879</cdr:x>
      <cdr:y>0.63785</cdr:y>
    </cdr:from>
    <cdr:to>
      <cdr:x>0.19534</cdr:x>
      <cdr:y>0.79445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2DEA035-2F00-4B90-9F64-39BCD41F57C2}"/>
            </a:ext>
          </a:extLst>
        </cdr:cNvPr>
        <cdr:cNvSpPr txBox="1"/>
      </cdr:nvSpPr>
      <cdr:spPr>
        <a:xfrm xmlns:a="http://schemas.openxmlformats.org/drawingml/2006/main">
          <a:off x="762000" y="37242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0.5298</cdr:x>
      <cdr:y>0.27406</cdr:y>
    </cdr:from>
    <cdr:to>
      <cdr:x>0.63559</cdr:x>
      <cdr:y>0.42291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3159" y="148631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0.52858</cdr:x>
      <cdr:y>0.2756</cdr:y>
    </cdr:from>
    <cdr:to>
      <cdr:x>0.63437</cdr:x>
      <cdr:y>0.42471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42692" y="14967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0.50321</cdr:x>
      <cdr:y>0.28431</cdr:y>
    </cdr:from>
    <cdr:to>
      <cdr:x>0.60901</cdr:x>
      <cdr:y>0.43342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22885" y="154912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0.75</cdr:x>
      <cdr:y>0.31034</cdr:y>
    </cdr:from>
    <cdr:to>
      <cdr:x>0.85664</cdr:x>
      <cdr:y>0.46724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430945" y="180870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5mg" connectionId="2" xr16:uid="{00000000-0016-0000-02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222mg" connectionId="1" xr16:uid="{00000000-0016-0000-08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00"/>
  </sheetPr>
  <dimension ref="A1:L28"/>
  <sheetViews>
    <sheetView tabSelected="1" workbookViewId="0"/>
  </sheetViews>
  <sheetFormatPr defaultColWidth="9.140625" defaultRowHeight="12.75"/>
  <cols>
    <col min="1" max="1" width="12.28515625" style="12" customWidth="1"/>
    <col min="2" max="2" width="12.140625" style="12" customWidth="1"/>
    <col min="3" max="4" width="12.5703125" style="12" customWidth="1"/>
    <col min="5" max="5" width="7.140625" style="92" bestFit="1" customWidth="1"/>
    <col min="6" max="6" width="12.28515625" style="12" customWidth="1"/>
    <col min="7" max="7" width="11.42578125" style="12" customWidth="1"/>
    <col min="8" max="8" width="15" style="12" customWidth="1"/>
    <col min="9" max="9" width="14" style="12" bestFit="1" customWidth="1"/>
    <col min="10" max="10" width="12.28515625" style="12" bestFit="1" customWidth="1"/>
    <col min="11" max="16384" width="9.140625" style="12"/>
  </cols>
  <sheetData>
    <row r="1" spans="1:12" ht="18.75">
      <c r="A1" s="158" t="s">
        <v>152</v>
      </c>
      <c r="B1" s="159"/>
      <c r="C1" s="69"/>
      <c r="D1" s="69"/>
      <c r="E1" s="68"/>
      <c r="F1" s="55"/>
      <c r="G1" s="68" t="s">
        <v>153</v>
      </c>
      <c r="H1" s="55"/>
      <c r="I1" s="56"/>
      <c r="J1" s="55"/>
    </row>
    <row r="2" spans="1:12" ht="12.75" customHeight="1">
      <c r="A2" s="158"/>
      <c r="B2" s="159"/>
      <c r="C2" s="69"/>
      <c r="D2" s="69"/>
      <c r="E2" s="68"/>
      <c r="F2" s="55"/>
      <c r="G2" s="68"/>
      <c r="H2" s="55"/>
      <c r="I2" s="56"/>
      <c r="J2" s="55"/>
    </row>
    <row r="3" spans="1:12">
      <c r="A3" s="55"/>
      <c r="B3" s="69"/>
      <c r="C3" s="69"/>
      <c r="D3" s="69"/>
      <c r="E3" s="68"/>
      <c r="F3" s="55"/>
      <c r="G3" s="68"/>
      <c r="H3" s="55"/>
      <c r="I3" s="56"/>
      <c r="J3" s="55"/>
    </row>
    <row r="4" spans="1:12">
      <c r="A4" s="55"/>
      <c r="B4" s="71" t="s">
        <v>72</v>
      </c>
      <c r="C4" s="71" t="s">
        <v>75</v>
      </c>
      <c r="D4" s="71" t="s">
        <v>90</v>
      </c>
      <c r="E4" s="70"/>
      <c r="F4" s="52" t="s">
        <v>74</v>
      </c>
      <c r="G4" s="70" t="s">
        <v>74</v>
      </c>
      <c r="H4" s="55"/>
      <c r="I4" s="56"/>
      <c r="J4" s="55"/>
    </row>
    <row r="5" spans="1:12" ht="18.399999999999999" customHeight="1" thickBot="1">
      <c r="A5" s="54" t="s">
        <v>37</v>
      </c>
      <c r="B5" s="72" t="s">
        <v>73</v>
      </c>
      <c r="C5" s="72" t="s">
        <v>73</v>
      </c>
      <c r="D5" s="72" t="s">
        <v>73</v>
      </c>
      <c r="E5" s="73" t="s">
        <v>114</v>
      </c>
      <c r="F5" s="54" t="s">
        <v>112</v>
      </c>
      <c r="G5" s="73" t="s">
        <v>76</v>
      </c>
      <c r="H5" s="52" t="s">
        <v>6</v>
      </c>
      <c r="I5" s="52" t="s">
        <v>10</v>
      </c>
      <c r="J5" s="55"/>
      <c r="K5" s="6"/>
      <c r="L5" s="6"/>
    </row>
    <row r="6" spans="1:12" ht="12.75" customHeight="1" thickTop="1">
      <c r="A6" s="52">
        <v>1</v>
      </c>
      <c r="B6" s="117">
        <v>30</v>
      </c>
      <c r="C6" s="117">
        <v>10</v>
      </c>
      <c r="D6" s="75">
        <f>SUM(B6+C6)</f>
        <v>40</v>
      </c>
      <c r="E6" s="75">
        <f>(C6/D6)*100</f>
        <v>25</v>
      </c>
      <c r="F6" s="93">
        <v>0.45</v>
      </c>
      <c r="G6" s="75">
        <f>(D6/F6)</f>
        <v>88.888888888888886</v>
      </c>
      <c r="H6" s="88" t="s">
        <v>107</v>
      </c>
      <c r="I6" s="53" t="s">
        <v>77</v>
      </c>
      <c r="J6" s="55"/>
      <c r="K6" s="6"/>
      <c r="L6" s="6"/>
    </row>
    <row r="7" spans="1:12">
      <c r="A7" s="52">
        <v>2</v>
      </c>
      <c r="B7" s="117">
        <v>50</v>
      </c>
      <c r="C7" s="117">
        <v>15</v>
      </c>
      <c r="D7" s="75">
        <f t="shared" ref="D7:D14" si="0">SUM(B7+C7)</f>
        <v>65</v>
      </c>
      <c r="E7" s="75">
        <f t="shared" ref="E7:E14" si="1">(C7/D7)*100</f>
        <v>23.076923076923077</v>
      </c>
      <c r="F7" s="93">
        <v>0.45</v>
      </c>
      <c r="G7" s="75">
        <f t="shared" ref="G7:G14" si="2">(D7/F7)</f>
        <v>144.44444444444443</v>
      </c>
      <c r="H7" s="88" t="s">
        <v>108</v>
      </c>
      <c r="J7" s="55"/>
      <c r="K7" s="6"/>
      <c r="L7" s="6"/>
    </row>
    <row r="8" spans="1:12">
      <c r="A8" s="52">
        <v>3</v>
      </c>
      <c r="B8" s="117">
        <v>100</v>
      </c>
      <c r="C8" s="117">
        <v>30</v>
      </c>
      <c r="D8" s="75">
        <f t="shared" si="0"/>
        <v>130</v>
      </c>
      <c r="E8" s="75">
        <f t="shared" si="1"/>
        <v>23.076923076923077</v>
      </c>
      <c r="F8" s="93">
        <v>0.45</v>
      </c>
      <c r="G8" s="75">
        <f t="shared" si="2"/>
        <v>288.88888888888886</v>
      </c>
      <c r="H8" s="88"/>
      <c r="I8" s="53"/>
      <c r="J8" s="55"/>
      <c r="K8" s="6"/>
      <c r="L8" s="6"/>
    </row>
    <row r="9" spans="1:12" ht="12.75" customHeight="1">
      <c r="A9" s="52">
        <v>4</v>
      </c>
      <c r="B9" s="117">
        <v>250</v>
      </c>
      <c r="C9" s="117">
        <v>50</v>
      </c>
      <c r="D9" s="75">
        <f t="shared" si="0"/>
        <v>300</v>
      </c>
      <c r="E9" s="75">
        <f t="shared" si="1"/>
        <v>16.666666666666664</v>
      </c>
      <c r="F9" s="93">
        <v>0.45</v>
      </c>
      <c r="G9" s="75">
        <f t="shared" si="2"/>
        <v>666.66666666666663</v>
      </c>
      <c r="H9" s="88"/>
      <c r="I9" s="53"/>
      <c r="J9" s="55"/>
      <c r="K9" s="6"/>
      <c r="L9" s="6"/>
    </row>
    <row r="10" spans="1:12">
      <c r="A10" s="52">
        <v>5</v>
      </c>
      <c r="B10" s="117">
        <v>500</v>
      </c>
      <c r="C10" s="117">
        <v>125</v>
      </c>
      <c r="D10" s="75">
        <f t="shared" si="0"/>
        <v>625</v>
      </c>
      <c r="E10" s="75">
        <f t="shared" si="1"/>
        <v>20</v>
      </c>
      <c r="F10" s="93">
        <v>0.45</v>
      </c>
      <c r="G10" s="75">
        <f t="shared" si="2"/>
        <v>1388.8888888888889</v>
      </c>
      <c r="H10" s="88"/>
      <c r="I10" s="53"/>
      <c r="J10" s="55"/>
      <c r="K10" s="6"/>
      <c r="L10" s="6"/>
    </row>
    <row r="11" spans="1:12">
      <c r="A11" s="52">
        <v>6</v>
      </c>
      <c r="B11" s="117">
        <v>750</v>
      </c>
      <c r="C11" s="117">
        <v>150</v>
      </c>
      <c r="D11" s="75">
        <f t="shared" si="0"/>
        <v>900</v>
      </c>
      <c r="E11" s="75">
        <f t="shared" si="1"/>
        <v>16.666666666666664</v>
      </c>
      <c r="F11" s="93">
        <v>0.45</v>
      </c>
      <c r="G11" s="75">
        <f t="shared" si="2"/>
        <v>2000</v>
      </c>
      <c r="H11" s="88"/>
      <c r="I11" s="53"/>
      <c r="J11" s="55"/>
      <c r="K11" s="6"/>
      <c r="L11" s="6"/>
    </row>
    <row r="12" spans="1:12" ht="12.75" customHeight="1">
      <c r="A12" s="52">
        <v>7</v>
      </c>
      <c r="B12" s="117">
        <v>1500</v>
      </c>
      <c r="C12" s="117">
        <v>400</v>
      </c>
      <c r="D12" s="75">
        <f t="shared" si="0"/>
        <v>1900</v>
      </c>
      <c r="E12" s="75">
        <f t="shared" si="1"/>
        <v>21.052631578947366</v>
      </c>
      <c r="F12" s="93">
        <v>0.45</v>
      </c>
      <c r="G12" s="75">
        <f t="shared" si="2"/>
        <v>4222.2222222222217</v>
      </c>
      <c r="H12" s="160"/>
      <c r="I12" s="51"/>
      <c r="J12" s="55"/>
      <c r="K12" s="6"/>
      <c r="L12" s="6"/>
    </row>
    <row r="13" spans="1:12">
      <c r="A13" s="52">
        <v>8</v>
      </c>
      <c r="B13" s="117">
        <v>2000</v>
      </c>
      <c r="C13" s="117">
        <v>500</v>
      </c>
      <c r="D13" s="75">
        <f t="shared" si="0"/>
        <v>2500</v>
      </c>
      <c r="E13" s="75">
        <f t="shared" si="1"/>
        <v>20</v>
      </c>
      <c r="F13" s="93">
        <v>0.45</v>
      </c>
      <c r="G13" s="75">
        <f t="shared" si="2"/>
        <v>5555.5555555555557</v>
      </c>
      <c r="H13" s="160"/>
      <c r="I13" s="51"/>
      <c r="J13" s="55"/>
      <c r="K13" s="6"/>
      <c r="L13" s="6"/>
    </row>
    <row r="14" spans="1:12">
      <c r="A14" s="52">
        <v>9</v>
      </c>
      <c r="B14" s="161">
        <v>2500</v>
      </c>
      <c r="C14" s="161">
        <v>750</v>
      </c>
      <c r="D14" s="75">
        <f t="shared" si="0"/>
        <v>3250</v>
      </c>
      <c r="E14" s="75">
        <f t="shared" si="1"/>
        <v>23.076923076923077</v>
      </c>
      <c r="F14" s="93">
        <v>0.45</v>
      </c>
      <c r="G14" s="75">
        <f t="shared" si="2"/>
        <v>7222.2222222222217</v>
      </c>
      <c r="H14" s="160"/>
      <c r="I14" s="51"/>
      <c r="J14" s="55"/>
      <c r="K14" s="6"/>
      <c r="L14" s="6"/>
    </row>
    <row r="15" spans="1:12">
      <c r="A15" s="53"/>
      <c r="B15" s="74"/>
      <c r="C15" s="74"/>
      <c r="D15" s="74"/>
      <c r="E15" s="75"/>
      <c r="F15" s="53"/>
      <c r="G15" s="75"/>
      <c r="H15" s="53"/>
      <c r="I15" s="56"/>
      <c r="J15" s="51"/>
      <c r="K15" s="6"/>
      <c r="L15" s="6"/>
    </row>
    <row r="16" spans="1:12">
      <c r="A16" s="56" t="s">
        <v>118</v>
      </c>
      <c r="B16" s="74"/>
      <c r="C16" s="74"/>
      <c r="D16" s="74"/>
      <c r="E16" s="75"/>
      <c r="F16" s="53"/>
      <c r="G16" s="75"/>
      <c r="H16" s="53"/>
      <c r="I16" s="56"/>
      <c r="J16" s="76"/>
      <c r="K16" s="6"/>
      <c r="L16" s="6"/>
    </row>
    <row r="17" spans="1:12">
      <c r="A17" s="53"/>
      <c r="B17" s="53"/>
      <c r="C17" s="53"/>
      <c r="D17" s="53"/>
      <c r="E17" s="75"/>
      <c r="F17" s="53"/>
      <c r="G17" s="53"/>
      <c r="H17" s="53"/>
      <c r="I17" s="162"/>
      <c r="J17" s="51"/>
      <c r="K17" s="6"/>
      <c r="L17" s="6"/>
    </row>
    <row r="18" spans="1:12" ht="15.75">
      <c r="A18" s="57"/>
      <c r="B18" s="58"/>
      <c r="C18" s="59"/>
      <c r="D18" s="59"/>
      <c r="E18" s="90"/>
      <c r="F18" s="13"/>
      <c r="G18" s="59"/>
      <c r="H18" s="59"/>
      <c r="I18" s="60"/>
      <c r="J18" s="50"/>
      <c r="K18" s="50"/>
      <c r="L18" s="50"/>
    </row>
    <row r="19" spans="1:12">
      <c r="A19" s="58"/>
      <c r="B19" s="58"/>
      <c r="C19" s="59"/>
      <c r="D19" s="59"/>
      <c r="E19" s="90"/>
      <c r="F19" s="59"/>
      <c r="G19" s="59"/>
      <c r="H19" s="59"/>
      <c r="I19" s="60"/>
      <c r="J19" s="50"/>
      <c r="K19" s="50"/>
      <c r="L19" s="50"/>
    </row>
    <row r="20" spans="1:12">
      <c r="A20" s="61"/>
      <c r="B20" s="61"/>
      <c r="C20" s="59"/>
      <c r="D20" s="59"/>
      <c r="E20" s="90"/>
      <c r="F20" s="61"/>
      <c r="G20" s="62"/>
      <c r="H20" s="62"/>
      <c r="I20" s="60"/>
      <c r="J20" s="50"/>
      <c r="K20" s="50"/>
      <c r="L20" s="50"/>
    </row>
    <row r="21" spans="1:12">
      <c r="A21" s="61"/>
      <c r="B21" s="62"/>
      <c r="C21" s="14"/>
      <c r="D21" s="14"/>
      <c r="E21" s="91"/>
      <c r="F21" s="61"/>
      <c r="G21" s="62"/>
      <c r="H21" s="62"/>
      <c r="I21" s="59"/>
      <c r="J21" s="50"/>
      <c r="K21" s="50"/>
      <c r="L21" s="50"/>
    </row>
    <row r="22" spans="1:12">
      <c r="A22" s="63"/>
      <c r="B22" s="64"/>
      <c r="C22" s="14"/>
      <c r="D22" s="14"/>
      <c r="E22" s="91"/>
      <c r="F22" s="63"/>
      <c r="G22" s="65"/>
      <c r="H22" s="18"/>
      <c r="I22" s="14"/>
    </row>
    <row r="23" spans="1:12">
      <c r="A23" s="63"/>
      <c r="B23" s="64"/>
      <c r="C23" s="14"/>
      <c r="D23" s="14"/>
      <c r="E23" s="91"/>
      <c r="F23" s="63"/>
      <c r="G23" s="65"/>
      <c r="H23" s="18"/>
      <c r="I23" s="14"/>
    </row>
    <row r="24" spans="1:12">
      <c r="A24" s="63"/>
      <c r="B24" s="64"/>
      <c r="C24" s="14"/>
      <c r="D24" s="14"/>
      <c r="E24" s="91"/>
      <c r="F24" s="63"/>
      <c r="G24" s="65"/>
      <c r="H24" s="18"/>
      <c r="I24" s="14"/>
    </row>
    <row r="25" spans="1:12">
      <c r="A25" s="63"/>
      <c r="B25" s="64"/>
      <c r="C25" s="14"/>
      <c r="D25" s="14"/>
      <c r="E25" s="91"/>
      <c r="F25" s="63"/>
      <c r="G25" s="65"/>
      <c r="H25" s="18"/>
      <c r="I25" s="14"/>
    </row>
    <row r="26" spans="1:12">
      <c r="A26" s="63"/>
      <c r="B26" s="64"/>
      <c r="C26" s="14"/>
      <c r="D26" s="14"/>
      <c r="E26" s="91"/>
      <c r="F26" s="63"/>
      <c r="G26" s="65"/>
      <c r="H26" s="18"/>
      <c r="I26" s="14"/>
    </row>
    <row r="27" spans="1:12">
      <c r="A27" s="63"/>
      <c r="B27" s="64"/>
      <c r="C27" s="14"/>
      <c r="D27" s="14"/>
      <c r="E27" s="91"/>
      <c r="F27" s="63"/>
      <c r="G27" s="65"/>
      <c r="H27" s="18"/>
      <c r="I27" s="14"/>
    </row>
    <row r="28" spans="1:12">
      <c r="A28" s="14"/>
      <c r="B28" s="14"/>
      <c r="C28" s="14"/>
      <c r="D28" s="14"/>
      <c r="E28" s="91"/>
      <c r="F28" s="14"/>
      <c r="G28" s="14"/>
      <c r="H28" s="14"/>
      <c r="I28" s="66"/>
    </row>
  </sheetData>
  <protectedRanges>
    <protectedRange sqref="F6:F14" name="Range2"/>
    <protectedRange algorithmName="SHA-512" hashValue="Cc9sKI5nyafFRXb4sshQ7ryJW6OcN5oExdAvzjL0KV1vPNnAmeN+blzLH9R+y3GFsTg2d1jrutrm0yfU0WQipg==" saltValue="BaMaqkdJ1Wt0gArmeWld+w==" spinCount="100000" sqref="D6:E14" name="Range1"/>
  </protectedRanges>
  <phoneticPr fontId="18" type="noConversion"/>
  <pageMargins left="0.75" right="0.75" top="1" bottom="1" header="0.5" footer="0.5"/>
  <pageSetup orientation="landscape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indexed="17"/>
    <pageSetUpPr fitToPage="1"/>
  </sheetPr>
  <dimension ref="A1:BA18"/>
  <sheetViews>
    <sheetView workbookViewId="0">
      <selection activeCell="B24" sqref="B24"/>
    </sheetView>
  </sheetViews>
  <sheetFormatPr defaultColWidth="9.140625" defaultRowHeight="12.75"/>
  <cols>
    <col min="1" max="1" width="17.7109375" style="16" customWidth="1"/>
    <col min="2" max="4" width="9.28515625" style="16" customWidth="1"/>
    <col min="5" max="5" width="12.140625" style="16" customWidth="1"/>
    <col min="6" max="6" width="11.140625" style="16" customWidth="1"/>
    <col min="7" max="8" width="9.28515625" style="16" customWidth="1"/>
    <col min="9" max="9" width="12.140625" style="16" customWidth="1"/>
    <col min="10" max="12" width="9.28515625" style="16" customWidth="1"/>
    <col min="13" max="13" width="12.140625" style="16" customWidth="1"/>
    <col min="14" max="16384" width="9.140625" style="16"/>
  </cols>
  <sheetData>
    <row r="1" spans="1:53" s="12" customFormat="1" ht="18.75">
      <c r="A1" s="29" t="s">
        <v>29</v>
      </c>
      <c r="B1" s="6"/>
      <c r="C1" s="6"/>
      <c r="D1" s="6"/>
      <c r="E1" s="7"/>
      <c r="F1" s="8"/>
      <c r="G1" s="9"/>
      <c r="H1" s="9"/>
      <c r="I1" s="9"/>
      <c r="J1" s="6"/>
      <c r="K1" s="6"/>
      <c r="L1" s="10"/>
      <c r="M1" s="10"/>
      <c r="N1" s="10"/>
      <c r="O1" s="10"/>
      <c r="P1" s="6"/>
      <c r="Q1" s="6"/>
      <c r="R1" s="6"/>
      <c r="S1" s="6"/>
      <c r="T1" s="6"/>
      <c r="U1" s="6"/>
      <c r="V1" s="10"/>
      <c r="W1" s="11"/>
      <c r="X1" s="6"/>
      <c r="Y1" s="10"/>
      <c r="Z1" s="11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53" s="12" customFormat="1" ht="15.75">
      <c r="A2" s="148" t="s">
        <v>150</v>
      </c>
      <c r="B2" s="148"/>
      <c r="F2" s="11"/>
      <c r="I2" s="11"/>
      <c r="J2" s="14"/>
      <c r="K2" s="15"/>
      <c r="L2" s="10"/>
      <c r="M2" s="10"/>
      <c r="N2" s="10"/>
      <c r="O2" s="6"/>
      <c r="P2" s="6"/>
      <c r="Q2" s="6"/>
      <c r="R2" s="6"/>
      <c r="S2" s="6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3" spans="1:53">
      <c r="A3" s="12"/>
      <c r="B3" s="12"/>
      <c r="C3" s="12"/>
      <c r="D3" s="12"/>
      <c r="E3" s="12"/>
      <c r="F3" s="12"/>
      <c r="G3" s="12"/>
      <c r="H3" s="12"/>
      <c r="I3" s="12"/>
    </row>
    <row r="4" spans="1:53" ht="13.5" thickBot="1">
      <c r="A4" s="149" t="s">
        <v>151</v>
      </c>
      <c r="B4" s="12"/>
      <c r="C4" s="12"/>
      <c r="D4" s="12"/>
      <c r="E4" s="12"/>
      <c r="F4" s="12"/>
      <c r="G4" s="12"/>
      <c r="H4" s="12"/>
      <c r="I4" s="12"/>
    </row>
    <row r="5" spans="1:53" ht="16.5" thickBot="1">
      <c r="A5" s="166" t="s">
        <v>27</v>
      </c>
      <c r="B5" s="167"/>
      <c r="C5" s="167"/>
      <c r="D5" s="167"/>
      <c r="E5" s="167"/>
      <c r="F5" s="167"/>
      <c r="G5" s="167"/>
      <c r="H5" s="167"/>
      <c r="I5" s="168"/>
    </row>
    <row r="6" spans="1:53" ht="13.5" thickBot="1">
      <c r="A6" s="163" t="s">
        <v>28</v>
      </c>
      <c r="B6" s="164"/>
      <c r="C6" s="164"/>
      <c r="D6" s="165"/>
      <c r="E6" s="163" t="s">
        <v>103</v>
      </c>
      <c r="F6" s="164"/>
      <c r="G6" s="164"/>
      <c r="H6" s="164"/>
      <c r="I6" s="165"/>
      <c r="M6" s="17"/>
      <c r="N6" s="17"/>
      <c r="O6" s="17"/>
      <c r="P6" s="17"/>
      <c r="Q6" s="17"/>
      <c r="R6" s="17"/>
      <c r="S6" s="17"/>
      <c r="T6" s="17"/>
      <c r="U6" s="17"/>
    </row>
    <row r="7" spans="1:53">
      <c r="A7" s="176" t="s">
        <v>85</v>
      </c>
      <c r="B7" s="177"/>
      <c r="C7" s="177"/>
      <c r="D7" s="178"/>
      <c r="E7" s="170" t="s">
        <v>115</v>
      </c>
      <c r="F7" s="171"/>
      <c r="G7" s="171"/>
      <c r="H7" s="171"/>
      <c r="I7" s="172"/>
      <c r="M7" s="17"/>
      <c r="N7" s="169"/>
      <c r="O7" s="169"/>
      <c r="P7" s="169"/>
      <c r="Q7" s="169"/>
      <c r="R7" s="169"/>
      <c r="S7" s="17"/>
      <c r="T7" s="17"/>
      <c r="U7" s="17"/>
    </row>
    <row r="8" spans="1:53">
      <c r="A8" s="173" t="s">
        <v>78</v>
      </c>
      <c r="B8" s="174"/>
      <c r="C8" s="174"/>
      <c r="D8" s="175"/>
      <c r="E8" s="150"/>
      <c r="F8" s="6"/>
      <c r="G8" s="6" t="s">
        <v>71</v>
      </c>
      <c r="H8" s="6"/>
      <c r="I8" s="151"/>
      <c r="M8" s="17"/>
      <c r="N8" s="169"/>
      <c r="O8" s="169"/>
      <c r="P8" s="169"/>
      <c r="Q8" s="169"/>
      <c r="R8" s="169"/>
      <c r="S8" s="17"/>
      <c r="T8" s="17"/>
      <c r="U8" s="17"/>
    </row>
    <row r="9" spans="1:53">
      <c r="A9" s="173" t="s">
        <v>82</v>
      </c>
      <c r="B9" s="174"/>
      <c r="C9" s="174"/>
      <c r="D9" s="175"/>
      <c r="E9" s="150"/>
      <c r="F9" s="6"/>
      <c r="G9" s="6" t="s">
        <v>92</v>
      </c>
      <c r="H9" s="6"/>
      <c r="I9" s="151"/>
      <c r="L9" s="85"/>
      <c r="M9" s="17"/>
      <c r="N9" s="169"/>
      <c r="O9" s="169"/>
      <c r="P9" s="169"/>
      <c r="Q9" s="169"/>
      <c r="R9" s="169"/>
      <c r="S9" s="17"/>
      <c r="T9" s="17"/>
      <c r="U9" s="17"/>
    </row>
    <row r="10" spans="1:53">
      <c r="A10" s="173" t="s">
        <v>79</v>
      </c>
      <c r="B10" s="174"/>
      <c r="C10" s="174"/>
      <c r="D10" s="175"/>
      <c r="E10" s="150"/>
      <c r="F10" s="6"/>
      <c r="G10" s="6" t="s">
        <v>88</v>
      </c>
      <c r="H10" s="6"/>
      <c r="I10" s="151"/>
      <c r="M10" s="17"/>
      <c r="N10" s="169"/>
      <c r="O10" s="169"/>
      <c r="P10" s="169"/>
      <c r="Q10" s="169"/>
      <c r="R10" s="169"/>
      <c r="S10" s="17"/>
      <c r="T10" s="17"/>
      <c r="U10" s="17"/>
    </row>
    <row r="11" spans="1:53">
      <c r="A11" s="150"/>
      <c r="B11" s="152" t="s">
        <v>80</v>
      </c>
      <c r="C11" s="153"/>
      <c r="D11" s="154"/>
      <c r="E11" s="150"/>
      <c r="F11" s="6"/>
      <c r="G11" s="6" t="s">
        <v>87</v>
      </c>
      <c r="H11" s="6"/>
      <c r="I11" s="151"/>
      <c r="M11" s="17"/>
      <c r="N11" s="169"/>
      <c r="O11" s="169"/>
      <c r="P11" s="169"/>
      <c r="Q11" s="169"/>
      <c r="R11" s="169"/>
      <c r="S11" s="17"/>
      <c r="T11" s="17"/>
      <c r="U11" s="17"/>
    </row>
    <row r="12" spans="1:53">
      <c r="A12" s="150"/>
      <c r="B12" s="152" t="s">
        <v>84</v>
      </c>
      <c r="C12" s="153"/>
      <c r="D12" s="154"/>
      <c r="E12" s="150"/>
      <c r="F12" s="6"/>
      <c r="G12" s="6" t="s">
        <v>69</v>
      </c>
      <c r="H12" s="6"/>
      <c r="I12" s="151"/>
      <c r="M12" s="17"/>
      <c r="N12" s="96"/>
      <c r="O12" s="96"/>
      <c r="P12" s="96"/>
      <c r="Q12" s="96"/>
      <c r="R12" s="96"/>
      <c r="S12" s="17"/>
      <c r="T12" s="17"/>
      <c r="U12" s="17"/>
    </row>
    <row r="13" spans="1:53">
      <c r="A13" s="150"/>
      <c r="B13" s="152" t="s">
        <v>81</v>
      </c>
      <c r="C13" s="153"/>
      <c r="D13" s="154"/>
      <c r="E13" s="150"/>
      <c r="F13" s="6"/>
      <c r="G13" s="6" t="s">
        <v>66</v>
      </c>
      <c r="H13" s="6"/>
      <c r="I13" s="151"/>
      <c r="M13" s="17"/>
      <c r="N13" s="97"/>
      <c r="O13" s="97"/>
      <c r="P13" s="97"/>
      <c r="Q13" s="97"/>
      <c r="R13" s="97"/>
      <c r="S13" s="17"/>
      <c r="T13" s="17"/>
      <c r="U13" s="17"/>
    </row>
    <row r="14" spans="1:53">
      <c r="A14" s="150"/>
      <c r="B14" s="152" t="s">
        <v>83</v>
      </c>
      <c r="C14" s="153"/>
      <c r="D14" s="154"/>
      <c r="E14" s="150"/>
      <c r="F14" s="6"/>
      <c r="G14" s="6" t="s">
        <v>68</v>
      </c>
      <c r="H14" s="6"/>
      <c r="I14" s="151"/>
      <c r="M14" s="17"/>
      <c r="N14" s="169"/>
      <c r="O14" s="169"/>
      <c r="P14" s="169"/>
      <c r="Q14" s="169"/>
      <c r="R14" s="169"/>
      <c r="S14" s="17"/>
      <c r="T14" s="17"/>
      <c r="U14" s="17"/>
    </row>
    <row r="15" spans="1:53" ht="13.5" thickBot="1">
      <c r="A15" s="155"/>
      <c r="B15" s="156" t="s">
        <v>113</v>
      </c>
      <c r="C15" s="156"/>
      <c r="D15" s="157"/>
      <c r="E15" s="155"/>
      <c r="F15" s="156"/>
      <c r="G15" s="156" t="s">
        <v>67</v>
      </c>
      <c r="H15" s="156"/>
      <c r="I15" s="157"/>
      <c r="M15" s="17"/>
      <c r="N15" s="95"/>
      <c r="O15" s="95"/>
      <c r="P15" s="95"/>
      <c r="Q15" s="95"/>
      <c r="R15" s="95"/>
      <c r="S15" s="17"/>
      <c r="T15" s="17"/>
      <c r="U15" s="17"/>
    </row>
    <row r="16" spans="1:53">
      <c r="A16" s="17"/>
      <c r="B16" s="17"/>
      <c r="C16" s="17"/>
      <c r="D16" s="17"/>
      <c r="E16" s="17"/>
      <c r="F16" s="17"/>
      <c r="G16" s="17"/>
      <c r="H16" s="17"/>
      <c r="I16" s="17"/>
      <c r="M16" s="17"/>
      <c r="N16" s="169"/>
      <c r="O16" s="169"/>
      <c r="P16" s="169"/>
      <c r="Q16" s="169"/>
      <c r="R16" s="169"/>
      <c r="S16" s="17"/>
      <c r="T16" s="17"/>
      <c r="U16" s="17"/>
    </row>
    <row r="17" spans="1:21">
      <c r="A17" s="17"/>
      <c r="B17" s="17"/>
      <c r="C17" s="17"/>
      <c r="D17" s="17"/>
      <c r="E17" s="17"/>
      <c r="F17" s="17"/>
      <c r="G17" s="17"/>
      <c r="H17" s="17"/>
      <c r="I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>
      <c r="A18" s="17"/>
      <c r="B18" s="17"/>
      <c r="C18" s="17"/>
      <c r="D18" s="17"/>
      <c r="E18" s="17"/>
      <c r="F18" s="17"/>
      <c r="G18" s="17"/>
      <c r="H18" s="17"/>
      <c r="I18" s="17"/>
      <c r="M18" s="17"/>
      <c r="N18" s="17"/>
      <c r="O18" s="17"/>
      <c r="P18" s="17"/>
      <c r="Q18" s="17"/>
      <c r="R18" s="17"/>
      <c r="S18" s="17"/>
      <c r="T18" s="17"/>
      <c r="U18" s="17"/>
    </row>
  </sheetData>
  <mergeCells count="15">
    <mergeCell ref="N16:R16"/>
    <mergeCell ref="N8:R8"/>
    <mergeCell ref="N9:R9"/>
    <mergeCell ref="N10:R10"/>
    <mergeCell ref="N11:R11"/>
    <mergeCell ref="E6:I6"/>
    <mergeCell ref="A5:I5"/>
    <mergeCell ref="N7:R7"/>
    <mergeCell ref="N14:R14"/>
    <mergeCell ref="E7:I7"/>
    <mergeCell ref="A9:D9"/>
    <mergeCell ref="A7:D7"/>
    <mergeCell ref="A8:D8"/>
    <mergeCell ref="A6:D6"/>
    <mergeCell ref="A10:D10"/>
  </mergeCells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0070C0"/>
  </sheetPr>
  <dimension ref="A1:DX187"/>
  <sheetViews>
    <sheetView topLeftCell="G1" zoomScaleNormal="100" workbookViewId="0">
      <pane ySplit="3" topLeftCell="A160" activePane="bottomLeft" state="frozen"/>
      <selection activeCell="B61" sqref="B61"/>
      <selection pane="bottomLeft" activeCell="Q182" sqref="Q182"/>
    </sheetView>
  </sheetViews>
  <sheetFormatPr defaultColWidth="9.140625" defaultRowHeight="12.75"/>
  <cols>
    <col min="1" max="1" width="7.85546875" style="5" bestFit="1" customWidth="1"/>
    <col min="2" max="2" width="11.42578125" style="30" bestFit="1" customWidth="1"/>
    <col min="3" max="3" width="17.5703125" style="1" bestFit="1" customWidth="1"/>
    <col min="4" max="4" width="10.42578125" style="22" bestFit="1" customWidth="1"/>
    <col min="5" max="5" width="12.5703125" style="22" bestFit="1" customWidth="1"/>
    <col min="6" max="6" width="14" style="67" bestFit="1" customWidth="1"/>
    <col min="7" max="8" width="12" style="94" customWidth="1"/>
    <col min="9" max="9" width="9.7109375" style="1" customWidth="1"/>
    <col min="10" max="10" width="16.140625" style="1" customWidth="1"/>
    <col min="11" max="11" width="12.5703125" style="28" bestFit="1" customWidth="1"/>
    <col min="12" max="12" width="14" style="28" bestFit="1" customWidth="1"/>
    <col min="13" max="13" width="10" style="28" bestFit="1" customWidth="1"/>
    <col min="14" max="15" width="10.28515625" style="28" bestFit="1" customWidth="1"/>
    <col min="16" max="16" width="18.85546875" style="28" customWidth="1"/>
    <col min="17" max="17" width="12.5703125" style="1" customWidth="1"/>
    <col min="18" max="18" width="13.28515625" style="2" customWidth="1"/>
    <col min="19" max="19" width="12.5703125" style="1" customWidth="1"/>
    <col min="20" max="20" width="13.85546875" style="2" customWidth="1"/>
    <col min="21" max="21" width="25.28515625" style="83" bestFit="1" customWidth="1"/>
    <col min="22" max="22" width="7.7109375" style="79" bestFit="1" customWidth="1"/>
    <col min="23" max="23" width="8.42578125" style="79" bestFit="1" customWidth="1"/>
    <col min="24" max="24" width="9" style="79" bestFit="1" customWidth="1"/>
    <col min="25" max="25" width="10.7109375" style="78" customWidth="1"/>
    <col min="26" max="26" width="11.28515625" style="78" bestFit="1" customWidth="1"/>
    <col min="27" max="27" width="7.7109375" style="79" bestFit="1" customWidth="1"/>
    <col min="28" max="28" width="8.42578125" style="79" bestFit="1" customWidth="1"/>
    <col min="29" max="29" width="9" style="79" bestFit="1" customWidth="1"/>
    <col min="30" max="30" width="10.7109375" style="78" customWidth="1"/>
    <col min="31" max="31" width="11.28515625" style="78" bestFit="1" customWidth="1"/>
    <col min="32" max="32" width="7.7109375" style="79" bestFit="1" customWidth="1"/>
    <col min="33" max="33" width="8.42578125" style="79" bestFit="1" customWidth="1"/>
    <col min="34" max="34" width="9" style="79" bestFit="1" customWidth="1"/>
    <col min="35" max="35" width="10.7109375" style="78" customWidth="1"/>
    <col min="36" max="36" width="11.28515625" style="78" bestFit="1" customWidth="1"/>
    <col min="37" max="37" width="7.7109375" style="79" bestFit="1" customWidth="1"/>
    <col min="38" max="38" width="8.42578125" style="79" bestFit="1" customWidth="1"/>
    <col min="39" max="39" width="9" style="79" bestFit="1" customWidth="1"/>
    <col min="40" max="40" width="10.7109375" style="78" customWidth="1"/>
    <col min="41" max="41" width="11.28515625" style="78" bestFit="1" customWidth="1"/>
    <col min="42" max="43" width="9.140625" style="46"/>
    <col min="44" max="89" width="9.140625" style="23"/>
    <col min="90" max="128" width="9.140625" style="31"/>
    <col min="129" max="16384" width="9.140625" style="1"/>
  </cols>
  <sheetData>
    <row r="1" spans="1:128" s="145" customFormat="1">
      <c r="A1" s="105"/>
      <c r="B1" s="105"/>
      <c r="C1" s="105"/>
      <c r="D1" s="105"/>
      <c r="E1" s="106" t="s">
        <v>4</v>
      </c>
      <c r="F1" s="107" t="s">
        <v>4</v>
      </c>
      <c r="G1" s="108" t="s">
        <v>4</v>
      </c>
      <c r="H1" s="108" t="s">
        <v>4</v>
      </c>
      <c r="I1" s="106" t="s">
        <v>4</v>
      </c>
      <c r="J1" s="106" t="s">
        <v>2</v>
      </c>
      <c r="K1" s="109" t="s">
        <v>0</v>
      </c>
      <c r="L1" s="109" t="s">
        <v>0</v>
      </c>
      <c r="M1" s="109" t="s">
        <v>0</v>
      </c>
      <c r="N1" s="109" t="s">
        <v>0</v>
      </c>
      <c r="O1" s="109" t="s">
        <v>0</v>
      </c>
      <c r="P1" s="109" t="s">
        <v>1</v>
      </c>
      <c r="Q1" s="106" t="s">
        <v>6</v>
      </c>
      <c r="R1" s="110" t="s">
        <v>10</v>
      </c>
      <c r="S1" s="106" t="s">
        <v>5</v>
      </c>
      <c r="T1" s="110" t="s">
        <v>5</v>
      </c>
      <c r="U1" s="111"/>
      <c r="V1" s="112"/>
      <c r="W1" s="112"/>
      <c r="X1" s="112"/>
      <c r="Y1" s="113"/>
      <c r="Z1" s="113"/>
      <c r="AA1" s="112"/>
      <c r="AB1" s="112"/>
      <c r="AC1" s="112"/>
      <c r="AD1" s="113"/>
      <c r="AE1" s="113"/>
      <c r="AF1" s="112"/>
      <c r="AG1" s="112"/>
      <c r="AH1" s="112"/>
      <c r="AI1" s="113"/>
      <c r="AJ1" s="113"/>
      <c r="AK1" s="112"/>
      <c r="AL1" s="112"/>
      <c r="AM1" s="112"/>
      <c r="AN1" s="113"/>
      <c r="AO1" s="113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</row>
    <row r="2" spans="1:128" s="145" customFormat="1">
      <c r="A2" s="105" t="s">
        <v>7</v>
      </c>
      <c r="B2" s="105" t="s">
        <v>42</v>
      </c>
      <c r="C2" s="105" t="s">
        <v>91</v>
      </c>
      <c r="D2" s="105" t="s">
        <v>37</v>
      </c>
      <c r="E2" s="106" t="s">
        <v>39</v>
      </c>
      <c r="F2" s="107" t="s">
        <v>8</v>
      </c>
      <c r="G2" s="108" t="s">
        <v>6</v>
      </c>
      <c r="H2" s="108" t="s">
        <v>10</v>
      </c>
      <c r="I2" s="106" t="s">
        <v>5</v>
      </c>
      <c r="J2" s="106" t="s">
        <v>3</v>
      </c>
      <c r="K2" s="109" t="s">
        <v>39</v>
      </c>
      <c r="L2" s="109" t="s">
        <v>8</v>
      </c>
      <c r="M2" s="109" t="s">
        <v>6</v>
      </c>
      <c r="N2" s="109" t="s">
        <v>10</v>
      </c>
      <c r="O2" s="109" t="s">
        <v>11</v>
      </c>
      <c r="P2" s="109" t="s">
        <v>9</v>
      </c>
      <c r="Q2" s="106" t="s">
        <v>12</v>
      </c>
      <c r="R2" s="106" t="s">
        <v>12</v>
      </c>
      <c r="S2" s="106" t="s">
        <v>12</v>
      </c>
      <c r="T2" s="110" t="s">
        <v>3</v>
      </c>
      <c r="U2" s="111"/>
      <c r="V2" s="180" t="s">
        <v>60</v>
      </c>
      <c r="W2" s="180"/>
      <c r="X2" s="180"/>
      <c r="Y2" s="180"/>
      <c r="Z2" s="180"/>
      <c r="AA2" s="180" t="s">
        <v>61</v>
      </c>
      <c r="AB2" s="180"/>
      <c r="AC2" s="180"/>
      <c r="AD2" s="180"/>
      <c r="AE2" s="180"/>
      <c r="AF2" s="180" t="s">
        <v>62</v>
      </c>
      <c r="AG2" s="180"/>
      <c r="AH2" s="180"/>
      <c r="AI2" s="180"/>
      <c r="AJ2" s="180"/>
      <c r="AK2" s="180" t="s">
        <v>51</v>
      </c>
      <c r="AL2" s="180"/>
      <c r="AM2" s="180"/>
      <c r="AN2" s="180"/>
      <c r="AO2" s="180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</row>
    <row r="3" spans="1:128" s="145" customFormat="1">
      <c r="A3" s="105"/>
      <c r="B3" s="105"/>
      <c r="C3" s="105" t="s">
        <v>24</v>
      </c>
      <c r="D3" s="105"/>
      <c r="E3" s="106" t="s">
        <v>40</v>
      </c>
      <c r="F3" s="107" t="s">
        <v>38</v>
      </c>
      <c r="G3" s="108" t="s">
        <v>35</v>
      </c>
      <c r="H3" s="108" t="s">
        <v>35</v>
      </c>
      <c r="I3" s="106" t="s">
        <v>35</v>
      </c>
      <c r="J3" s="106" t="s">
        <v>13</v>
      </c>
      <c r="K3" s="109" t="s">
        <v>40</v>
      </c>
      <c r="L3" s="109" t="s">
        <v>38</v>
      </c>
      <c r="M3" s="109" t="s">
        <v>35</v>
      </c>
      <c r="N3" s="109" t="s">
        <v>35</v>
      </c>
      <c r="O3" s="109" t="s">
        <v>35</v>
      </c>
      <c r="P3" s="109" t="s">
        <v>13</v>
      </c>
      <c r="Q3" s="106" t="s">
        <v>41</v>
      </c>
      <c r="R3" s="106" t="s">
        <v>41</v>
      </c>
      <c r="S3" s="106" t="s">
        <v>41</v>
      </c>
      <c r="T3" s="106" t="s">
        <v>41</v>
      </c>
      <c r="U3" s="111" t="s">
        <v>89</v>
      </c>
      <c r="V3" s="112" t="s">
        <v>23</v>
      </c>
      <c r="W3" s="112" t="s">
        <v>49</v>
      </c>
      <c r="X3" s="112" t="s">
        <v>50</v>
      </c>
      <c r="Y3" s="113" t="s">
        <v>47</v>
      </c>
      <c r="Z3" s="113" t="s">
        <v>48</v>
      </c>
      <c r="AA3" s="112" t="s">
        <v>23</v>
      </c>
      <c r="AB3" s="112" t="s">
        <v>49</v>
      </c>
      <c r="AC3" s="112" t="s">
        <v>50</v>
      </c>
      <c r="AD3" s="113" t="s">
        <v>47</v>
      </c>
      <c r="AE3" s="113" t="s">
        <v>48</v>
      </c>
      <c r="AF3" s="112" t="s">
        <v>23</v>
      </c>
      <c r="AG3" s="112" t="s">
        <v>49</v>
      </c>
      <c r="AH3" s="112" t="s">
        <v>50</v>
      </c>
      <c r="AI3" s="113" t="s">
        <v>47</v>
      </c>
      <c r="AJ3" s="113" t="s">
        <v>48</v>
      </c>
      <c r="AK3" s="112" t="s">
        <v>23</v>
      </c>
      <c r="AL3" s="112" t="s">
        <v>49</v>
      </c>
      <c r="AM3" s="112" t="s">
        <v>50</v>
      </c>
      <c r="AN3" s="113" t="s">
        <v>47</v>
      </c>
      <c r="AO3" s="113" t="s">
        <v>48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</row>
    <row r="4" spans="1:128">
      <c r="A4" s="114" t="s">
        <v>34</v>
      </c>
      <c r="B4" s="115" t="s">
        <v>52</v>
      </c>
      <c r="C4" s="116" t="s">
        <v>139</v>
      </c>
      <c r="D4" s="117">
        <v>1</v>
      </c>
      <c r="E4" s="115">
        <v>448.25830000000008</v>
      </c>
      <c r="F4" s="118">
        <f t="shared" ref="F4:F67" si="0">E4+G4+H4</f>
        <v>448.30000000000007</v>
      </c>
      <c r="G4" s="119">
        <v>3.1E-2</v>
      </c>
      <c r="H4" s="119">
        <v>1.0699999999999999E-2</v>
      </c>
      <c r="I4" s="120">
        <v>4.1700000000000001E-2</v>
      </c>
      <c r="J4" s="118">
        <f>(1.6061/(1.6061-(I4/F4)))*(I4/F4)*1000000</f>
        <v>93.0234557568713</v>
      </c>
      <c r="K4" s="121">
        <v>448.1</v>
      </c>
      <c r="L4" s="121">
        <v>448.1</v>
      </c>
      <c r="M4" s="122">
        <v>2.9499999999999998E-2</v>
      </c>
      <c r="N4" s="122">
        <v>1.03E-2</v>
      </c>
      <c r="O4" s="122">
        <v>3.9800000000000002E-2</v>
      </c>
      <c r="P4" s="123">
        <v>89</v>
      </c>
      <c r="Q4" s="124">
        <f>((M4-G4)/G4)*100</f>
        <v>-4.8387096774193585</v>
      </c>
      <c r="R4" s="124">
        <f>((N4-H4)/H4)*100</f>
        <v>-3.7383177570093391</v>
      </c>
      <c r="S4" s="124">
        <f>((O4-I4)/I4)*100</f>
        <v>-4.5563549160671437</v>
      </c>
      <c r="T4" s="124">
        <f>((P4-J4)/J4)*100</f>
        <v>-4.3252056420986085</v>
      </c>
      <c r="U4" s="125"/>
      <c r="V4" s="126">
        <f t="shared" ref="V4:V49" si="1">$Q$180</f>
        <v>-2.0598138245197108</v>
      </c>
      <c r="W4" s="126">
        <f t="shared" ref="W4:W67" si="2">$Q$180-5</f>
        <v>-7.0598138245197113</v>
      </c>
      <c r="X4" s="126">
        <f t="shared" ref="X4:X67" si="3">$Q$180+5</f>
        <v>2.9401861754802892</v>
      </c>
      <c r="Y4" s="126">
        <f t="shared" ref="Y4:Y67" si="4">($Q$180-(3*$Q$183))</f>
        <v>-7.4633313310936042</v>
      </c>
      <c r="Z4" s="126">
        <f t="shared" ref="Z4:Z67" si="5">($Q$180+(3*$Q$183))</f>
        <v>3.343703682054183</v>
      </c>
      <c r="AA4" s="126">
        <f t="shared" ref="AA4:AA67" si="6">$R$180</f>
        <v>1.2161269001981476</v>
      </c>
      <c r="AB4" s="126">
        <f t="shared" ref="AB4:AB67" si="7">$R$180-5</f>
        <v>-3.7838730998018524</v>
      </c>
      <c r="AC4" s="126">
        <f t="shared" ref="AC4:AC67" si="8">$R$180+5</f>
        <v>6.2161269001981481</v>
      </c>
      <c r="AD4" s="126">
        <f t="shared" ref="AD4:AD67" si="9">($R$180-(3*$R$183))</f>
        <v>-8.6112143967318779</v>
      </c>
      <c r="AE4" s="126">
        <f t="shared" ref="AE4:AE67" si="10">($R$180+(3*$R$183))</f>
        <v>11.043468197128174</v>
      </c>
      <c r="AF4" s="126">
        <f t="shared" ref="AF4:AF67" si="11">$S$180</f>
        <v>-1.1720546667504566</v>
      </c>
      <c r="AG4" s="126">
        <f t="shared" ref="AG4:AG67" si="12">$S$180-5</f>
        <v>-6.1720546667504568</v>
      </c>
      <c r="AH4" s="126">
        <f t="shared" ref="AH4:AH67" si="13">$S$180+5</f>
        <v>3.8279453332495432</v>
      </c>
      <c r="AI4" s="126">
        <f t="shared" ref="AI4:AI67" si="14">($S$180-(3*$S$183))</f>
        <v>-7.8825883706633224</v>
      </c>
      <c r="AJ4" s="126">
        <f t="shared" ref="AJ4:AJ67" si="15">($S$180+(3*$S$183))</f>
        <v>5.5384790371624089</v>
      </c>
      <c r="AK4" s="126">
        <f t="shared" ref="AK4:AK67" si="16">$T$180</f>
        <v>-1.2027032292632218</v>
      </c>
      <c r="AL4" s="126">
        <f t="shared" ref="AL4:AL67" si="17">$T$180-5</f>
        <v>-6.2027032292632214</v>
      </c>
      <c r="AM4" s="126">
        <f t="shared" ref="AM4:AM67" si="18">$T$180+5</f>
        <v>3.7972967707367782</v>
      </c>
      <c r="AN4" s="126">
        <f t="shared" ref="AN4:AN67" si="19">($T$180-(3*$T$183))</f>
        <v>-8.1507421133044726</v>
      </c>
      <c r="AO4" s="126">
        <f t="shared" ref="AO4:AO67" si="20">($T$180+(3*$T$183))</f>
        <v>5.7453356547780299</v>
      </c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</row>
    <row r="5" spans="1:128">
      <c r="A5" s="114" t="s">
        <v>34</v>
      </c>
      <c r="B5" s="115" t="s">
        <v>52</v>
      </c>
      <c r="C5" s="116" t="s">
        <v>140</v>
      </c>
      <c r="D5" s="117">
        <v>2</v>
      </c>
      <c r="E5" s="115">
        <v>447.23309999999998</v>
      </c>
      <c r="F5" s="118">
        <f t="shared" si="0"/>
        <v>447.29999999999995</v>
      </c>
      <c r="G5" s="119">
        <v>5.2299999999999999E-2</v>
      </c>
      <c r="H5" s="119">
        <v>1.46E-2</v>
      </c>
      <c r="I5" s="120">
        <v>6.6900000000000001E-2</v>
      </c>
      <c r="J5" s="118">
        <f t="shared" ref="J5:J68" si="21">(1.6061/(1.6061-(I5/F5)))*(I5/F5)*1000000</f>
        <v>149.57798004829542</v>
      </c>
      <c r="K5" s="127">
        <v>439.8</v>
      </c>
      <c r="L5" s="127">
        <v>439.9</v>
      </c>
      <c r="M5" s="128">
        <v>4.7800000000000002E-2</v>
      </c>
      <c r="N5" s="128">
        <v>1.3899999999999999E-2</v>
      </c>
      <c r="O5" s="128">
        <v>6.1699999999999998E-2</v>
      </c>
      <c r="P5" s="129">
        <v>140</v>
      </c>
      <c r="Q5" s="124">
        <f t="shared" ref="Q5:T20" si="22">((M5-G5)/G5)*100</f>
        <v>-8.6042065009560176</v>
      </c>
      <c r="R5" s="124">
        <f t="shared" si="22"/>
        <v>-4.7945205479452122</v>
      </c>
      <c r="S5" s="124">
        <f t="shared" si="22"/>
        <v>-7.7727952167414101</v>
      </c>
      <c r="T5" s="124">
        <f t="shared" si="22"/>
        <v>-6.4033356014052991</v>
      </c>
      <c r="U5" s="125"/>
      <c r="V5" s="126">
        <f t="shared" si="1"/>
        <v>-2.0598138245197108</v>
      </c>
      <c r="W5" s="126">
        <f t="shared" si="2"/>
        <v>-7.0598138245197113</v>
      </c>
      <c r="X5" s="126">
        <f t="shared" si="3"/>
        <v>2.9401861754802892</v>
      </c>
      <c r="Y5" s="126">
        <f t="shared" si="4"/>
        <v>-7.4633313310936042</v>
      </c>
      <c r="Z5" s="126">
        <f t="shared" si="5"/>
        <v>3.343703682054183</v>
      </c>
      <c r="AA5" s="126">
        <f t="shared" si="6"/>
        <v>1.2161269001981476</v>
      </c>
      <c r="AB5" s="126">
        <f t="shared" si="7"/>
        <v>-3.7838730998018524</v>
      </c>
      <c r="AC5" s="126">
        <f t="shared" si="8"/>
        <v>6.2161269001981481</v>
      </c>
      <c r="AD5" s="126">
        <f t="shared" si="9"/>
        <v>-8.6112143967318779</v>
      </c>
      <c r="AE5" s="126">
        <f t="shared" si="10"/>
        <v>11.043468197128174</v>
      </c>
      <c r="AF5" s="126">
        <f t="shared" si="11"/>
        <v>-1.1720546667504566</v>
      </c>
      <c r="AG5" s="126">
        <f t="shared" si="12"/>
        <v>-6.1720546667504568</v>
      </c>
      <c r="AH5" s="126">
        <f t="shared" si="13"/>
        <v>3.8279453332495432</v>
      </c>
      <c r="AI5" s="126">
        <f t="shared" si="14"/>
        <v>-7.8825883706633224</v>
      </c>
      <c r="AJ5" s="126">
        <f t="shared" si="15"/>
        <v>5.5384790371624089</v>
      </c>
      <c r="AK5" s="126">
        <f t="shared" si="16"/>
        <v>-1.2027032292632218</v>
      </c>
      <c r="AL5" s="126">
        <f t="shared" si="17"/>
        <v>-6.2027032292632214</v>
      </c>
      <c r="AM5" s="126">
        <f t="shared" si="18"/>
        <v>3.7972967707367782</v>
      </c>
      <c r="AN5" s="126">
        <f t="shared" si="19"/>
        <v>-8.1507421133044726</v>
      </c>
      <c r="AO5" s="126">
        <f t="shared" si="20"/>
        <v>5.7453356547780299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</row>
    <row r="6" spans="1:128">
      <c r="A6" s="114" t="s">
        <v>34</v>
      </c>
      <c r="B6" s="115" t="s">
        <v>52</v>
      </c>
      <c r="C6" s="116" t="s">
        <v>139</v>
      </c>
      <c r="D6" s="117">
        <v>3</v>
      </c>
      <c r="E6" s="115">
        <v>448.46839999999997</v>
      </c>
      <c r="F6" s="118">
        <f t="shared" si="0"/>
        <v>448.59999999999997</v>
      </c>
      <c r="G6" s="119">
        <v>0.10050000000000001</v>
      </c>
      <c r="H6" s="119">
        <v>3.1099999999999999E-2</v>
      </c>
      <c r="I6" s="120">
        <v>0.13159999999999999</v>
      </c>
      <c r="J6" s="118">
        <f t="shared" si="21"/>
        <v>293.41070301513599</v>
      </c>
      <c r="K6" s="127">
        <v>448.2</v>
      </c>
      <c r="L6" s="127">
        <v>448.3</v>
      </c>
      <c r="M6" s="128">
        <v>9.6199999999999994E-2</v>
      </c>
      <c r="N6" s="128">
        <v>3.2800000000000003E-2</v>
      </c>
      <c r="O6" s="128">
        <v>0.129</v>
      </c>
      <c r="P6" s="129">
        <v>288</v>
      </c>
      <c r="Q6" s="124">
        <f t="shared" si="22"/>
        <v>-4.2786069651741414</v>
      </c>
      <c r="R6" s="124">
        <f t="shared" si="22"/>
        <v>5.4662379421221985</v>
      </c>
      <c r="S6" s="124">
        <f t="shared" si="22"/>
        <v>-1.9756838905775009</v>
      </c>
      <c r="T6" s="124">
        <f t="shared" si="22"/>
        <v>-1.8440714532683133</v>
      </c>
      <c r="U6" s="125"/>
      <c r="V6" s="126">
        <f t="shared" si="1"/>
        <v>-2.0598138245197108</v>
      </c>
      <c r="W6" s="126">
        <f t="shared" si="2"/>
        <v>-7.0598138245197113</v>
      </c>
      <c r="X6" s="126">
        <f t="shared" si="3"/>
        <v>2.9401861754802892</v>
      </c>
      <c r="Y6" s="126">
        <f t="shared" si="4"/>
        <v>-7.4633313310936042</v>
      </c>
      <c r="Z6" s="126">
        <f t="shared" si="5"/>
        <v>3.343703682054183</v>
      </c>
      <c r="AA6" s="126">
        <f t="shared" si="6"/>
        <v>1.2161269001981476</v>
      </c>
      <c r="AB6" s="126">
        <f t="shared" si="7"/>
        <v>-3.7838730998018524</v>
      </c>
      <c r="AC6" s="126">
        <f t="shared" si="8"/>
        <v>6.2161269001981481</v>
      </c>
      <c r="AD6" s="126">
        <f t="shared" si="9"/>
        <v>-8.6112143967318779</v>
      </c>
      <c r="AE6" s="126">
        <f t="shared" si="10"/>
        <v>11.043468197128174</v>
      </c>
      <c r="AF6" s="126">
        <f t="shared" si="11"/>
        <v>-1.1720546667504566</v>
      </c>
      <c r="AG6" s="126">
        <f t="shared" si="12"/>
        <v>-6.1720546667504568</v>
      </c>
      <c r="AH6" s="126">
        <f t="shared" si="13"/>
        <v>3.8279453332495432</v>
      </c>
      <c r="AI6" s="126">
        <f t="shared" si="14"/>
        <v>-7.8825883706633224</v>
      </c>
      <c r="AJ6" s="126">
        <f t="shared" si="15"/>
        <v>5.5384790371624089</v>
      </c>
      <c r="AK6" s="126">
        <f t="shared" si="16"/>
        <v>-1.2027032292632218</v>
      </c>
      <c r="AL6" s="126">
        <f t="shared" si="17"/>
        <v>-6.2027032292632214</v>
      </c>
      <c r="AM6" s="126">
        <f t="shared" si="18"/>
        <v>3.7972967707367782</v>
      </c>
      <c r="AN6" s="126">
        <f t="shared" si="19"/>
        <v>-8.1507421133044726</v>
      </c>
      <c r="AO6" s="126">
        <f t="shared" si="20"/>
        <v>5.7453356547780299</v>
      </c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</row>
    <row r="7" spans="1:128">
      <c r="A7" s="114" t="s">
        <v>34</v>
      </c>
      <c r="B7" s="115" t="s">
        <v>52</v>
      </c>
      <c r="C7" s="116" t="s">
        <v>140</v>
      </c>
      <c r="D7" s="117">
        <v>4</v>
      </c>
      <c r="E7" s="115">
        <v>447.39540000000005</v>
      </c>
      <c r="F7" s="118">
        <f t="shared" si="0"/>
        <v>447.70000000000005</v>
      </c>
      <c r="G7" s="119">
        <v>0.25440000000000002</v>
      </c>
      <c r="H7" s="119">
        <v>5.0200000000000002E-2</v>
      </c>
      <c r="I7" s="120">
        <v>0.30460000000000004</v>
      </c>
      <c r="J7" s="118">
        <f t="shared" si="21"/>
        <v>680.6546515149704</v>
      </c>
      <c r="K7" s="127">
        <v>446.8</v>
      </c>
      <c r="L7" s="127">
        <v>447.1</v>
      </c>
      <c r="M7" s="128">
        <v>0.246</v>
      </c>
      <c r="N7" s="128">
        <v>4.7800000000000002E-2</v>
      </c>
      <c r="O7" s="128">
        <v>0.29380000000000001</v>
      </c>
      <c r="P7" s="129">
        <v>657</v>
      </c>
      <c r="Q7" s="124">
        <f t="shared" si="22"/>
        <v>-3.3018867924528372</v>
      </c>
      <c r="R7" s="124">
        <f t="shared" si="22"/>
        <v>-4.7808764940239028</v>
      </c>
      <c r="S7" s="124">
        <f t="shared" si="22"/>
        <v>-3.5456336178594978</v>
      </c>
      <c r="T7" s="124">
        <f t="shared" si="22"/>
        <v>-3.4752794919304444</v>
      </c>
      <c r="U7" s="125"/>
      <c r="V7" s="126">
        <f t="shared" si="1"/>
        <v>-2.0598138245197108</v>
      </c>
      <c r="W7" s="126">
        <f t="shared" si="2"/>
        <v>-7.0598138245197113</v>
      </c>
      <c r="X7" s="126">
        <f t="shared" si="3"/>
        <v>2.9401861754802892</v>
      </c>
      <c r="Y7" s="126">
        <f t="shared" si="4"/>
        <v>-7.4633313310936042</v>
      </c>
      <c r="Z7" s="126">
        <f t="shared" si="5"/>
        <v>3.343703682054183</v>
      </c>
      <c r="AA7" s="126">
        <f t="shared" si="6"/>
        <v>1.2161269001981476</v>
      </c>
      <c r="AB7" s="126">
        <f t="shared" si="7"/>
        <v>-3.7838730998018524</v>
      </c>
      <c r="AC7" s="126">
        <f t="shared" si="8"/>
        <v>6.2161269001981481</v>
      </c>
      <c r="AD7" s="126">
        <f t="shared" si="9"/>
        <v>-8.6112143967318779</v>
      </c>
      <c r="AE7" s="126">
        <f t="shared" si="10"/>
        <v>11.043468197128174</v>
      </c>
      <c r="AF7" s="126">
        <f t="shared" si="11"/>
        <v>-1.1720546667504566</v>
      </c>
      <c r="AG7" s="126">
        <f t="shared" si="12"/>
        <v>-6.1720546667504568</v>
      </c>
      <c r="AH7" s="126">
        <f t="shared" si="13"/>
        <v>3.8279453332495432</v>
      </c>
      <c r="AI7" s="126">
        <f t="shared" si="14"/>
        <v>-7.8825883706633224</v>
      </c>
      <c r="AJ7" s="126">
        <f t="shared" si="15"/>
        <v>5.5384790371624089</v>
      </c>
      <c r="AK7" s="126">
        <f t="shared" si="16"/>
        <v>-1.2027032292632218</v>
      </c>
      <c r="AL7" s="126">
        <f t="shared" si="17"/>
        <v>-6.2027032292632214</v>
      </c>
      <c r="AM7" s="126">
        <f t="shared" si="18"/>
        <v>3.7972967707367782</v>
      </c>
      <c r="AN7" s="126">
        <f t="shared" si="19"/>
        <v>-8.1507421133044726</v>
      </c>
      <c r="AO7" s="126">
        <f t="shared" si="20"/>
        <v>5.7453356547780299</v>
      </c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</row>
    <row r="8" spans="1:128">
      <c r="A8" s="114" t="s">
        <v>34</v>
      </c>
      <c r="B8" s="115" t="s">
        <v>52</v>
      </c>
      <c r="C8" s="116" t="s">
        <v>139</v>
      </c>
      <c r="D8" s="117">
        <v>5</v>
      </c>
      <c r="E8" s="115">
        <v>446.77179999999998</v>
      </c>
      <c r="F8" s="118">
        <f t="shared" si="0"/>
        <v>447.4</v>
      </c>
      <c r="G8" s="119">
        <v>0.50490000000000002</v>
      </c>
      <c r="H8" s="119">
        <v>0.12330000000000001</v>
      </c>
      <c r="I8" s="120">
        <v>0.62819999999999998</v>
      </c>
      <c r="J8" s="118">
        <f t="shared" si="21"/>
        <v>1405.3412527219857</v>
      </c>
      <c r="K8" s="127">
        <v>446.5</v>
      </c>
      <c r="L8" s="127">
        <v>447.1</v>
      </c>
      <c r="M8" s="128">
        <v>0.4945</v>
      </c>
      <c r="N8" s="128">
        <v>0.12130000000000001</v>
      </c>
      <c r="O8" s="128">
        <v>0.61580000000000001</v>
      </c>
      <c r="P8" s="129">
        <v>1379</v>
      </c>
      <c r="Q8" s="124">
        <f t="shared" si="22"/>
        <v>-2.0598138245197108</v>
      </c>
      <c r="R8" s="124">
        <f t="shared" si="22"/>
        <v>-1.6220600162206014</v>
      </c>
      <c r="S8" s="124">
        <f t="shared" si="22"/>
        <v>-1.9738936644380718</v>
      </c>
      <c r="T8" s="124">
        <f t="shared" si="22"/>
        <v>-1.8743670031008988</v>
      </c>
      <c r="U8" s="125"/>
      <c r="V8" s="126">
        <f t="shared" si="1"/>
        <v>-2.0598138245197108</v>
      </c>
      <c r="W8" s="126">
        <f t="shared" si="2"/>
        <v>-7.0598138245197113</v>
      </c>
      <c r="X8" s="126">
        <f t="shared" si="3"/>
        <v>2.9401861754802892</v>
      </c>
      <c r="Y8" s="126">
        <f t="shared" si="4"/>
        <v>-7.4633313310936042</v>
      </c>
      <c r="Z8" s="126">
        <f t="shared" si="5"/>
        <v>3.343703682054183</v>
      </c>
      <c r="AA8" s="126">
        <f t="shared" si="6"/>
        <v>1.2161269001981476</v>
      </c>
      <c r="AB8" s="126">
        <f t="shared" si="7"/>
        <v>-3.7838730998018524</v>
      </c>
      <c r="AC8" s="126">
        <f t="shared" si="8"/>
        <v>6.2161269001981481</v>
      </c>
      <c r="AD8" s="126">
        <f t="shared" si="9"/>
        <v>-8.6112143967318779</v>
      </c>
      <c r="AE8" s="126">
        <f t="shared" si="10"/>
        <v>11.043468197128174</v>
      </c>
      <c r="AF8" s="126">
        <f t="shared" si="11"/>
        <v>-1.1720546667504566</v>
      </c>
      <c r="AG8" s="126">
        <f t="shared" si="12"/>
        <v>-6.1720546667504568</v>
      </c>
      <c r="AH8" s="126">
        <f t="shared" si="13"/>
        <v>3.8279453332495432</v>
      </c>
      <c r="AI8" s="126">
        <f t="shared" si="14"/>
        <v>-7.8825883706633224</v>
      </c>
      <c r="AJ8" s="126">
        <f t="shared" si="15"/>
        <v>5.5384790371624089</v>
      </c>
      <c r="AK8" s="126">
        <f t="shared" si="16"/>
        <v>-1.2027032292632218</v>
      </c>
      <c r="AL8" s="126">
        <f t="shared" si="17"/>
        <v>-6.2027032292632214</v>
      </c>
      <c r="AM8" s="126">
        <f t="shared" si="18"/>
        <v>3.7972967707367782</v>
      </c>
      <c r="AN8" s="126">
        <f t="shared" si="19"/>
        <v>-8.1507421133044726</v>
      </c>
      <c r="AO8" s="126">
        <f t="shared" si="20"/>
        <v>5.7453356547780299</v>
      </c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</row>
    <row r="9" spans="1:128">
      <c r="A9" s="114" t="s">
        <v>34</v>
      </c>
      <c r="B9" s="115" t="s">
        <v>52</v>
      </c>
      <c r="C9" s="116" t="s">
        <v>140</v>
      </c>
      <c r="D9" s="117">
        <v>6</v>
      </c>
      <c r="E9" s="115">
        <v>447.09879999999998</v>
      </c>
      <c r="F9" s="118">
        <f t="shared" si="0"/>
        <v>447.99999999999994</v>
      </c>
      <c r="G9" s="119">
        <v>0.751</v>
      </c>
      <c r="H9" s="119">
        <v>0.1502</v>
      </c>
      <c r="I9" s="120">
        <v>0.9012</v>
      </c>
      <c r="J9" s="118">
        <f t="shared" si="21"/>
        <v>2014.1297989122661</v>
      </c>
      <c r="K9" s="127">
        <v>446.9</v>
      </c>
      <c r="L9" s="127">
        <v>447.8</v>
      </c>
      <c r="M9" s="128">
        <v>0.74019999999999997</v>
      </c>
      <c r="N9" s="128">
        <v>0.14499999999999999</v>
      </c>
      <c r="O9" s="128">
        <v>0.88519999999999999</v>
      </c>
      <c r="P9" s="129">
        <v>1979</v>
      </c>
      <c r="Q9" s="124">
        <f t="shared" si="22"/>
        <v>-1.4380825565912159</v>
      </c>
      <c r="R9" s="124">
        <f t="shared" si="22"/>
        <v>-3.4620505992010719</v>
      </c>
      <c r="S9" s="124">
        <f t="shared" si="22"/>
        <v>-1.7754105636928554</v>
      </c>
      <c r="T9" s="124">
        <f t="shared" si="22"/>
        <v>-1.7441675770468217</v>
      </c>
      <c r="U9" s="125"/>
      <c r="V9" s="126">
        <f t="shared" si="1"/>
        <v>-2.0598138245197108</v>
      </c>
      <c r="W9" s="126">
        <f t="shared" si="2"/>
        <v>-7.0598138245197113</v>
      </c>
      <c r="X9" s="126">
        <f t="shared" si="3"/>
        <v>2.9401861754802892</v>
      </c>
      <c r="Y9" s="126">
        <f t="shared" si="4"/>
        <v>-7.4633313310936042</v>
      </c>
      <c r="Z9" s="126">
        <f t="shared" si="5"/>
        <v>3.343703682054183</v>
      </c>
      <c r="AA9" s="126">
        <f t="shared" si="6"/>
        <v>1.2161269001981476</v>
      </c>
      <c r="AB9" s="126">
        <f t="shared" si="7"/>
        <v>-3.7838730998018524</v>
      </c>
      <c r="AC9" s="126">
        <f t="shared" si="8"/>
        <v>6.2161269001981481</v>
      </c>
      <c r="AD9" s="126">
        <f t="shared" si="9"/>
        <v>-8.6112143967318779</v>
      </c>
      <c r="AE9" s="126">
        <f t="shared" si="10"/>
        <v>11.043468197128174</v>
      </c>
      <c r="AF9" s="126">
        <f t="shared" si="11"/>
        <v>-1.1720546667504566</v>
      </c>
      <c r="AG9" s="126">
        <f t="shared" si="12"/>
        <v>-6.1720546667504568</v>
      </c>
      <c r="AH9" s="126">
        <f t="shared" si="13"/>
        <v>3.8279453332495432</v>
      </c>
      <c r="AI9" s="126">
        <f t="shared" si="14"/>
        <v>-7.8825883706633224</v>
      </c>
      <c r="AJ9" s="126">
        <f t="shared" si="15"/>
        <v>5.5384790371624089</v>
      </c>
      <c r="AK9" s="126">
        <f t="shared" si="16"/>
        <v>-1.2027032292632218</v>
      </c>
      <c r="AL9" s="126">
        <f t="shared" si="17"/>
        <v>-6.2027032292632214</v>
      </c>
      <c r="AM9" s="126">
        <f t="shared" si="18"/>
        <v>3.7972967707367782</v>
      </c>
      <c r="AN9" s="126">
        <f t="shared" si="19"/>
        <v>-8.1507421133044726</v>
      </c>
      <c r="AO9" s="126">
        <f t="shared" si="20"/>
        <v>5.7453356547780299</v>
      </c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</row>
    <row r="10" spans="1:128">
      <c r="A10" s="114" t="s">
        <v>34</v>
      </c>
      <c r="B10" s="115" t="s">
        <v>52</v>
      </c>
      <c r="C10" s="116" t="s">
        <v>139</v>
      </c>
      <c r="D10" s="117">
        <v>7</v>
      </c>
      <c r="E10" s="115">
        <v>446.79</v>
      </c>
      <c r="F10" s="118">
        <f t="shared" si="0"/>
        <v>448.7</v>
      </c>
      <c r="G10" s="119">
        <v>1.5049999999999999</v>
      </c>
      <c r="H10" s="119">
        <v>0.40500000000000003</v>
      </c>
      <c r="I10" s="120">
        <v>1.91</v>
      </c>
      <c r="J10" s="118">
        <f t="shared" si="21"/>
        <v>4268.0535727262159</v>
      </c>
      <c r="K10" s="127">
        <v>446.7</v>
      </c>
      <c r="L10" s="127">
        <v>448.5</v>
      </c>
      <c r="M10" s="128">
        <v>1.4317</v>
      </c>
      <c r="N10" s="128">
        <v>0.4042</v>
      </c>
      <c r="O10" s="128">
        <v>1.8359000000000001</v>
      </c>
      <c r="P10" s="129">
        <v>4104</v>
      </c>
      <c r="Q10" s="124">
        <f t="shared" si="22"/>
        <v>-4.8704318936877025</v>
      </c>
      <c r="R10" s="124">
        <f t="shared" si="22"/>
        <v>-0.19753086419753652</v>
      </c>
      <c r="S10" s="124">
        <f t="shared" si="22"/>
        <v>-3.8795811518324523</v>
      </c>
      <c r="T10" s="124">
        <f t="shared" si="22"/>
        <v>-3.843756174349676</v>
      </c>
      <c r="U10" s="125"/>
      <c r="V10" s="126">
        <f t="shared" si="1"/>
        <v>-2.0598138245197108</v>
      </c>
      <c r="W10" s="126">
        <f t="shared" si="2"/>
        <v>-7.0598138245197113</v>
      </c>
      <c r="X10" s="126">
        <f t="shared" si="3"/>
        <v>2.9401861754802892</v>
      </c>
      <c r="Y10" s="126">
        <f t="shared" si="4"/>
        <v>-7.4633313310936042</v>
      </c>
      <c r="Z10" s="126">
        <f t="shared" si="5"/>
        <v>3.343703682054183</v>
      </c>
      <c r="AA10" s="126">
        <f t="shared" si="6"/>
        <v>1.2161269001981476</v>
      </c>
      <c r="AB10" s="126">
        <f t="shared" si="7"/>
        <v>-3.7838730998018524</v>
      </c>
      <c r="AC10" s="126">
        <f t="shared" si="8"/>
        <v>6.2161269001981481</v>
      </c>
      <c r="AD10" s="126">
        <f t="shared" si="9"/>
        <v>-8.6112143967318779</v>
      </c>
      <c r="AE10" s="126">
        <f t="shared" si="10"/>
        <v>11.043468197128174</v>
      </c>
      <c r="AF10" s="126">
        <f t="shared" si="11"/>
        <v>-1.1720546667504566</v>
      </c>
      <c r="AG10" s="126">
        <f t="shared" si="12"/>
        <v>-6.1720546667504568</v>
      </c>
      <c r="AH10" s="126">
        <f t="shared" si="13"/>
        <v>3.8279453332495432</v>
      </c>
      <c r="AI10" s="126">
        <f t="shared" si="14"/>
        <v>-7.8825883706633224</v>
      </c>
      <c r="AJ10" s="126">
        <f t="shared" si="15"/>
        <v>5.5384790371624089</v>
      </c>
      <c r="AK10" s="126">
        <f t="shared" si="16"/>
        <v>-1.2027032292632218</v>
      </c>
      <c r="AL10" s="126">
        <f t="shared" si="17"/>
        <v>-6.2027032292632214</v>
      </c>
      <c r="AM10" s="126">
        <f t="shared" si="18"/>
        <v>3.7972967707367782</v>
      </c>
      <c r="AN10" s="126">
        <f t="shared" si="19"/>
        <v>-8.1507421133044726</v>
      </c>
      <c r="AO10" s="126">
        <f t="shared" si="20"/>
        <v>5.7453356547780299</v>
      </c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</row>
    <row r="11" spans="1:128">
      <c r="A11" s="114" t="s">
        <v>34</v>
      </c>
      <c r="B11" s="115" t="s">
        <v>52</v>
      </c>
      <c r="C11" s="116" t="s">
        <v>120</v>
      </c>
      <c r="D11" s="117">
        <v>8</v>
      </c>
      <c r="E11" s="115">
        <v>447.19900000000007</v>
      </c>
      <c r="F11" s="118">
        <f t="shared" si="0"/>
        <v>449.7000000000001</v>
      </c>
      <c r="G11" s="119">
        <v>2.0022000000000002</v>
      </c>
      <c r="H11" s="119">
        <v>0.49880000000000002</v>
      </c>
      <c r="I11" s="120">
        <v>2.5010000000000003</v>
      </c>
      <c r="J11" s="118">
        <f t="shared" si="21"/>
        <v>5580.8102556987669</v>
      </c>
      <c r="K11" s="127">
        <v>447</v>
      </c>
      <c r="L11" s="127">
        <v>449.4</v>
      </c>
      <c r="M11" s="128">
        <v>1.9379999999999999</v>
      </c>
      <c r="N11" s="128">
        <v>0.50139999999999996</v>
      </c>
      <c r="O11" s="128">
        <v>2.4394</v>
      </c>
      <c r="P11" s="129">
        <v>5447</v>
      </c>
      <c r="Q11" s="124">
        <f t="shared" si="22"/>
        <v>-3.2064728798321971</v>
      </c>
      <c r="R11" s="124">
        <f t="shared" si="22"/>
        <v>0.52125100240576094</v>
      </c>
      <c r="S11" s="124">
        <f t="shared" si="22"/>
        <v>-2.4630147940823797</v>
      </c>
      <c r="T11" s="124">
        <f t="shared" si="22"/>
        <v>-2.3976850953161941</v>
      </c>
      <c r="U11" s="125"/>
      <c r="V11" s="126">
        <f t="shared" si="1"/>
        <v>-2.0598138245197108</v>
      </c>
      <c r="W11" s="126">
        <f t="shared" si="2"/>
        <v>-7.0598138245197113</v>
      </c>
      <c r="X11" s="126">
        <f t="shared" si="3"/>
        <v>2.9401861754802892</v>
      </c>
      <c r="Y11" s="126">
        <f t="shared" si="4"/>
        <v>-7.4633313310936042</v>
      </c>
      <c r="Z11" s="126">
        <f t="shared" si="5"/>
        <v>3.343703682054183</v>
      </c>
      <c r="AA11" s="126">
        <f t="shared" si="6"/>
        <v>1.2161269001981476</v>
      </c>
      <c r="AB11" s="126">
        <f t="shared" si="7"/>
        <v>-3.7838730998018524</v>
      </c>
      <c r="AC11" s="126">
        <f t="shared" si="8"/>
        <v>6.2161269001981481</v>
      </c>
      <c r="AD11" s="126">
        <f t="shared" si="9"/>
        <v>-8.6112143967318779</v>
      </c>
      <c r="AE11" s="126">
        <f t="shared" si="10"/>
        <v>11.043468197128174</v>
      </c>
      <c r="AF11" s="126">
        <f t="shared" si="11"/>
        <v>-1.1720546667504566</v>
      </c>
      <c r="AG11" s="126">
        <f t="shared" si="12"/>
        <v>-6.1720546667504568</v>
      </c>
      <c r="AH11" s="126">
        <f t="shared" si="13"/>
        <v>3.8279453332495432</v>
      </c>
      <c r="AI11" s="126">
        <f t="shared" si="14"/>
        <v>-7.8825883706633224</v>
      </c>
      <c r="AJ11" s="126">
        <f t="shared" si="15"/>
        <v>5.5384790371624089</v>
      </c>
      <c r="AK11" s="126">
        <f t="shared" si="16"/>
        <v>-1.2027032292632218</v>
      </c>
      <c r="AL11" s="126">
        <f t="shared" si="17"/>
        <v>-6.2027032292632214</v>
      </c>
      <c r="AM11" s="126">
        <f t="shared" si="18"/>
        <v>3.7972967707367782</v>
      </c>
      <c r="AN11" s="126">
        <f t="shared" si="19"/>
        <v>-8.1507421133044726</v>
      </c>
      <c r="AO11" s="126">
        <f t="shared" si="20"/>
        <v>5.7453356547780299</v>
      </c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</row>
    <row r="12" spans="1:128">
      <c r="A12" s="114" t="s">
        <v>34</v>
      </c>
      <c r="B12" s="115" t="s">
        <v>52</v>
      </c>
      <c r="C12" s="116" t="s">
        <v>141</v>
      </c>
      <c r="D12" s="117">
        <v>9</v>
      </c>
      <c r="E12" s="115">
        <v>448.24400000000003</v>
      </c>
      <c r="F12" s="118">
        <f t="shared" si="0"/>
        <v>451.5</v>
      </c>
      <c r="G12" s="119">
        <v>2.5028000000000001</v>
      </c>
      <c r="H12" s="119">
        <v>0.75319999999999998</v>
      </c>
      <c r="I12" s="120">
        <v>3.2560000000000002</v>
      </c>
      <c r="J12" s="118">
        <f t="shared" si="21"/>
        <v>7244.0434983799314</v>
      </c>
      <c r="K12" s="127">
        <v>448.1</v>
      </c>
      <c r="L12" s="127">
        <v>451.3</v>
      </c>
      <c r="M12" s="128">
        <v>2.4173</v>
      </c>
      <c r="N12" s="128">
        <v>0.755</v>
      </c>
      <c r="O12" s="128">
        <v>3.1722999999999999</v>
      </c>
      <c r="P12" s="129">
        <v>7060</v>
      </c>
      <c r="Q12" s="124">
        <f t="shared" si="22"/>
        <v>-3.4161738852485266</v>
      </c>
      <c r="R12" s="124">
        <f t="shared" si="22"/>
        <v>0.23898035050451727</v>
      </c>
      <c r="S12" s="124">
        <f t="shared" si="22"/>
        <v>-2.5706388206388304</v>
      </c>
      <c r="T12" s="124">
        <f t="shared" si="22"/>
        <v>-2.5406183496978056</v>
      </c>
      <c r="U12" s="125"/>
      <c r="V12" s="126">
        <f t="shared" si="1"/>
        <v>-2.0598138245197108</v>
      </c>
      <c r="W12" s="126">
        <f t="shared" si="2"/>
        <v>-7.0598138245197113</v>
      </c>
      <c r="X12" s="126">
        <f t="shared" si="3"/>
        <v>2.9401861754802892</v>
      </c>
      <c r="Y12" s="126">
        <f t="shared" si="4"/>
        <v>-7.4633313310936042</v>
      </c>
      <c r="Z12" s="126">
        <f t="shared" si="5"/>
        <v>3.343703682054183</v>
      </c>
      <c r="AA12" s="126">
        <f t="shared" si="6"/>
        <v>1.2161269001981476</v>
      </c>
      <c r="AB12" s="126">
        <f t="shared" si="7"/>
        <v>-3.7838730998018524</v>
      </c>
      <c r="AC12" s="126">
        <f t="shared" si="8"/>
        <v>6.2161269001981481</v>
      </c>
      <c r="AD12" s="126">
        <f t="shared" si="9"/>
        <v>-8.6112143967318779</v>
      </c>
      <c r="AE12" s="126">
        <f t="shared" si="10"/>
        <v>11.043468197128174</v>
      </c>
      <c r="AF12" s="126">
        <f t="shared" si="11"/>
        <v>-1.1720546667504566</v>
      </c>
      <c r="AG12" s="126">
        <f t="shared" si="12"/>
        <v>-6.1720546667504568</v>
      </c>
      <c r="AH12" s="126">
        <f t="shared" si="13"/>
        <v>3.8279453332495432</v>
      </c>
      <c r="AI12" s="126">
        <f t="shared" si="14"/>
        <v>-7.8825883706633224</v>
      </c>
      <c r="AJ12" s="126">
        <f t="shared" si="15"/>
        <v>5.5384790371624089</v>
      </c>
      <c r="AK12" s="126">
        <f t="shared" si="16"/>
        <v>-1.2027032292632218</v>
      </c>
      <c r="AL12" s="126">
        <f t="shared" si="17"/>
        <v>-6.2027032292632214</v>
      </c>
      <c r="AM12" s="126">
        <f t="shared" si="18"/>
        <v>3.7972967707367782</v>
      </c>
      <c r="AN12" s="126">
        <f t="shared" si="19"/>
        <v>-8.1507421133044726</v>
      </c>
      <c r="AO12" s="126">
        <f t="shared" si="20"/>
        <v>5.7453356547780299</v>
      </c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</row>
    <row r="13" spans="1:128">
      <c r="A13" s="114" t="s">
        <v>110</v>
      </c>
      <c r="B13" s="115" t="s">
        <v>111</v>
      </c>
      <c r="C13" s="130" t="s">
        <v>119</v>
      </c>
      <c r="D13" s="117">
        <v>1</v>
      </c>
      <c r="E13" s="115">
        <v>447.35859999999997</v>
      </c>
      <c r="F13" s="118">
        <f t="shared" si="0"/>
        <v>447.4</v>
      </c>
      <c r="G13" s="119">
        <v>2.9899999999999999E-2</v>
      </c>
      <c r="H13" s="119">
        <v>1.15E-2</v>
      </c>
      <c r="I13" s="120">
        <v>4.1399999999999999E-2</v>
      </c>
      <c r="J13" s="118">
        <f t="shared" si="21"/>
        <v>92.539976257562444</v>
      </c>
      <c r="K13" s="121">
        <v>447.25819999999999</v>
      </c>
      <c r="L13" s="121">
        <v>447.3</v>
      </c>
      <c r="M13" s="128"/>
      <c r="N13" s="128"/>
      <c r="O13" s="122">
        <v>4.1799999999999997E-2</v>
      </c>
      <c r="P13" s="131">
        <v>93</v>
      </c>
      <c r="Q13" s="124"/>
      <c r="R13" s="124"/>
      <c r="S13" s="124">
        <f>((O13-I13)/I13)*100</f>
        <v>0.96618357487922124</v>
      </c>
      <c r="T13" s="124">
        <f t="shared" si="22"/>
        <v>0.49710812671616916</v>
      </c>
      <c r="U13" s="125"/>
      <c r="V13" s="126">
        <f t="shared" si="1"/>
        <v>-2.0598138245197108</v>
      </c>
      <c r="W13" s="126">
        <f t="shared" si="2"/>
        <v>-7.0598138245197113</v>
      </c>
      <c r="X13" s="126">
        <f t="shared" si="3"/>
        <v>2.9401861754802892</v>
      </c>
      <c r="Y13" s="126">
        <f t="shared" si="4"/>
        <v>-7.4633313310936042</v>
      </c>
      <c r="Z13" s="126">
        <f t="shared" si="5"/>
        <v>3.343703682054183</v>
      </c>
      <c r="AA13" s="126">
        <f t="shared" si="6"/>
        <v>1.2161269001981476</v>
      </c>
      <c r="AB13" s="126">
        <f t="shared" si="7"/>
        <v>-3.7838730998018524</v>
      </c>
      <c r="AC13" s="126">
        <f t="shared" si="8"/>
        <v>6.2161269001981481</v>
      </c>
      <c r="AD13" s="126">
        <f t="shared" si="9"/>
        <v>-8.6112143967318779</v>
      </c>
      <c r="AE13" s="126">
        <f t="shared" si="10"/>
        <v>11.043468197128174</v>
      </c>
      <c r="AF13" s="126">
        <f t="shared" si="11"/>
        <v>-1.1720546667504566</v>
      </c>
      <c r="AG13" s="126">
        <f t="shared" si="12"/>
        <v>-6.1720546667504568</v>
      </c>
      <c r="AH13" s="126">
        <f t="shared" si="13"/>
        <v>3.8279453332495432</v>
      </c>
      <c r="AI13" s="126">
        <f t="shared" si="14"/>
        <v>-7.8825883706633224</v>
      </c>
      <c r="AJ13" s="126">
        <f t="shared" si="15"/>
        <v>5.5384790371624089</v>
      </c>
      <c r="AK13" s="126">
        <f t="shared" si="16"/>
        <v>-1.2027032292632218</v>
      </c>
      <c r="AL13" s="126">
        <f t="shared" si="17"/>
        <v>-6.2027032292632214</v>
      </c>
      <c r="AM13" s="126">
        <f t="shared" si="18"/>
        <v>3.7972967707367782</v>
      </c>
      <c r="AN13" s="126">
        <f t="shared" si="19"/>
        <v>-8.1507421133044726</v>
      </c>
      <c r="AO13" s="126">
        <f t="shared" si="20"/>
        <v>5.7453356547780299</v>
      </c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</row>
    <row r="14" spans="1:128">
      <c r="A14" s="114" t="s">
        <v>110</v>
      </c>
      <c r="B14" s="115" t="s">
        <v>111</v>
      </c>
      <c r="C14" s="130" t="s">
        <v>119</v>
      </c>
      <c r="D14" s="117">
        <v>2</v>
      </c>
      <c r="E14" s="115">
        <v>446.63400000000007</v>
      </c>
      <c r="F14" s="118">
        <f t="shared" si="0"/>
        <v>446.7000000000001</v>
      </c>
      <c r="G14" s="119">
        <v>5.0200000000000002E-2</v>
      </c>
      <c r="H14" s="119">
        <v>1.5800000000000002E-2</v>
      </c>
      <c r="I14" s="120">
        <v>6.6000000000000003E-2</v>
      </c>
      <c r="J14" s="118">
        <f t="shared" si="21"/>
        <v>147.76376114897278</v>
      </c>
      <c r="K14" s="121">
        <v>446.63619999999997</v>
      </c>
      <c r="L14" s="127">
        <v>446.7</v>
      </c>
      <c r="M14" s="128"/>
      <c r="N14" s="128"/>
      <c r="O14" s="128">
        <v>6.3799999999999996E-2</v>
      </c>
      <c r="P14" s="132">
        <v>143</v>
      </c>
      <c r="Q14" s="124"/>
      <c r="R14" s="124"/>
      <c r="S14" s="124">
        <f t="shared" si="22"/>
        <v>-3.3333333333333446</v>
      </c>
      <c r="T14" s="124">
        <f t="shared" si="22"/>
        <v>-3.2239035551958084</v>
      </c>
      <c r="U14" s="125"/>
      <c r="V14" s="126">
        <f t="shared" si="1"/>
        <v>-2.0598138245197108</v>
      </c>
      <c r="W14" s="126">
        <f t="shared" si="2"/>
        <v>-7.0598138245197113</v>
      </c>
      <c r="X14" s="126">
        <f t="shared" si="3"/>
        <v>2.9401861754802892</v>
      </c>
      <c r="Y14" s="126">
        <f t="shared" si="4"/>
        <v>-7.4633313310936042</v>
      </c>
      <c r="Z14" s="126">
        <f t="shared" si="5"/>
        <v>3.343703682054183</v>
      </c>
      <c r="AA14" s="126">
        <f t="shared" si="6"/>
        <v>1.2161269001981476</v>
      </c>
      <c r="AB14" s="126">
        <f t="shared" si="7"/>
        <v>-3.7838730998018524</v>
      </c>
      <c r="AC14" s="126">
        <f t="shared" si="8"/>
        <v>6.2161269001981481</v>
      </c>
      <c r="AD14" s="126">
        <f t="shared" si="9"/>
        <v>-8.6112143967318779</v>
      </c>
      <c r="AE14" s="126">
        <f t="shared" si="10"/>
        <v>11.043468197128174</v>
      </c>
      <c r="AF14" s="126">
        <f t="shared" si="11"/>
        <v>-1.1720546667504566</v>
      </c>
      <c r="AG14" s="126">
        <f t="shared" si="12"/>
        <v>-6.1720546667504568</v>
      </c>
      <c r="AH14" s="126">
        <f t="shared" si="13"/>
        <v>3.8279453332495432</v>
      </c>
      <c r="AI14" s="126">
        <f t="shared" si="14"/>
        <v>-7.8825883706633224</v>
      </c>
      <c r="AJ14" s="126">
        <f t="shared" si="15"/>
        <v>5.5384790371624089</v>
      </c>
      <c r="AK14" s="126">
        <f t="shared" si="16"/>
        <v>-1.2027032292632218</v>
      </c>
      <c r="AL14" s="126">
        <f t="shared" si="17"/>
        <v>-6.2027032292632214</v>
      </c>
      <c r="AM14" s="126">
        <f t="shared" si="18"/>
        <v>3.7972967707367782</v>
      </c>
      <c r="AN14" s="126">
        <f t="shared" si="19"/>
        <v>-8.1507421133044726</v>
      </c>
      <c r="AO14" s="126">
        <f t="shared" si="20"/>
        <v>5.7453356547780299</v>
      </c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</row>
    <row r="15" spans="1:128">
      <c r="A15" s="114" t="s">
        <v>110</v>
      </c>
      <c r="B15" s="115" t="s">
        <v>111</v>
      </c>
      <c r="C15" s="130" t="s">
        <v>119</v>
      </c>
      <c r="D15" s="117">
        <v>3</v>
      </c>
      <c r="E15" s="115">
        <v>446.36599999999999</v>
      </c>
      <c r="F15" s="118">
        <f t="shared" si="0"/>
        <v>446.5</v>
      </c>
      <c r="G15" s="119">
        <v>0.1027</v>
      </c>
      <c r="H15" s="119">
        <v>3.1300000000000001E-2</v>
      </c>
      <c r="I15" s="120">
        <v>0.13400000000000001</v>
      </c>
      <c r="J15" s="118">
        <f t="shared" si="21"/>
        <v>300.168070766433</v>
      </c>
      <c r="K15" s="121">
        <v>446.36709999999999</v>
      </c>
      <c r="L15" s="127">
        <v>446.5</v>
      </c>
      <c r="M15" s="128"/>
      <c r="N15" s="128"/>
      <c r="O15" s="128">
        <v>0.13289999999999999</v>
      </c>
      <c r="P15" s="132">
        <v>298</v>
      </c>
      <c r="Q15" s="124"/>
      <c r="R15" s="124"/>
      <c r="S15" s="124">
        <f t="shared" si="22"/>
        <v>-0.82089552238807284</v>
      </c>
      <c r="T15" s="124">
        <f t="shared" si="22"/>
        <v>-0.72228560516019213</v>
      </c>
      <c r="U15" s="125"/>
      <c r="V15" s="126">
        <f t="shared" si="1"/>
        <v>-2.0598138245197108</v>
      </c>
      <c r="W15" s="126">
        <f t="shared" si="2"/>
        <v>-7.0598138245197113</v>
      </c>
      <c r="X15" s="126">
        <f t="shared" si="3"/>
        <v>2.9401861754802892</v>
      </c>
      <c r="Y15" s="126">
        <f t="shared" si="4"/>
        <v>-7.4633313310936042</v>
      </c>
      <c r="Z15" s="126">
        <f t="shared" si="5"/>
        <v>3.343703682054183</v>
      </c>
      <c r="AA15" s="126">
        <f t="shared" si="6"/>
        <v>1.2161269001981476</v>
      </c>
      <c r="AB15" s="126">
        <f t="shared" si="7"/>
        <v>-3.7838730998018524</v>
      </c>
      <c r="AC15" s="126">
        <f t="shared" si="8"/>
        <v>6.2161269001981481</v>
      </c>
      <c r="AD15" s="126">
        <f t="shared" si="9"/>
        <v>-8.6112143967318779</v>
      </c>
      <c r="AE15" s="126">
        <f t="shared" si="10"/>
        <v>11.043468197128174</v>
      </c>
      <c r="AF15" s="126">
        <f t="shared" si="11"/>
        <v>-1.1720546667504566</v>
      </c>
      <c r="AG15" s="126">
        <f t="shared" si="12"/>
        <v>-6.1720546667504568</v>
      </c>
      <c r="AH15" s="126">
        <f t="shared" si="13"/>
        <v>3.8279453332495432</v>
      </c>
      <c r="AI15" s="126">
        <f t="shared" si="14"/>
        <v>-7.8825883706633224</v>
      </c>
      <c r="AJ15" s="126">
        <f t="shared" si="15"/>
        <v>5.5384790371624089</v>
      </c>
      <c r="AK15" s="126">
        <f t="shared" si="16"/>
        <v>-1.2027032292632218</v>
      </c>
      <c r="AL15" s="126">
        <f t="shared" si="17"/>
        <v>-6.2027032292632214</v>
      </c>
      <c r="AM15" s="126">
        <f t="shared" si="18"/>
        <v>3.7972967707367782</v>
      </c>
      <c r="AN15" s="126">
        <f t="shared" si="19"/>
        <v>-8.1507421133044726</v>
      </c>
      <c r="AO15" s="126">
        <f t="shared" si="20"/>
        <v>5.7453356547780299</v>
      </c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</row>
    <row r="16" spans="1:128">
      <c r="A16" s="114" t="s">
        <v>110</v>
      </c>
      <c r="B16" s="115" t="s">
        <v>111</v>
      </c>
      <c r="C16" s="130" t="s">
        <v>119</v>
      </c>
      <c r="D16" s="117">
        <v>4</v>
      </c>
      <c r="E16" s="115">
        <v>447.09309999999999</v>
      </c>
      <c r="F16" s="118">
        <f t="shared" si="0"/>
        <v>447.40000000000003</v>
      </c>
      <c r="G16" s="119">
        <v>0.25580000000000003</v>
      </c>
      <c r="H16" s="119">
        <v>5.11E-2</v>
      </c>
      <c r="I16" s="120">
        <v>0.30690000000000001</v>
      </c>
      <c r="J16" s="118">
        <f t="shared" si="21"/>
        <v>686.25644305066066</v>
      </c>
      <c r="K16" s="121">
        <v>446.77630000000005</v>
      </c>
      <c r="L16" s="127">
        <v>447.1</v>
      </c>
      <c r="M16" s="128">
        <v>0.26790000000000003</v>
      </c>
      <c r="N16" s="128">
        <v>5.5800000000000002E-2</v>
      </c>
      <c r="O16" s="128">
        <v>0.32369999999999999</v>
      </c>
      <c r="P16" s="132">
        <v>724</v>
      </c>
      <c r="Q16" s="124">
        <f t="shared" ref="Q16:T31" si="23">((M16-G16)/G16)*100</f>
        <v>4.7302580140734944</v>
      </c>
      <c r="R16" s="124">
        <f t="shared" si="23"/>
        <v>9.1976516634050931</v>
      </c>
      <c r="S16" s="124">
        <f t="shared" si="22"/>
        <v>5.4740957966764352</v>
      </c>
      <c r="T16" s="124">
        <f t="shared" si="22"/>
        <v>5.4999202312120277</v>
      </c>
      <c r="U16" s="125"/>
      <c r="V16" s="126">
        <f t="shared" si="1"/>
        <v>-2.0598138245197108</v>
      </c>
      <c r="W16" s="126">
        <f t="shared" si="2"/>
        <v>-7.0598138245197113</v>
      </c>
      <c r="X16" s="126">
        <f t="shared" si="3"/>
        <v>2.9401861754802892</v>
      </c>
      <c r="Y16" s="126">
        <f t="shared" si="4"/>
        <v>-7.4633313310936042</v>
      </c>
      <c r="Z16" s="126">
        <f t="shared" si="5"/>
        <v>3.343703682054183</v>
      </c>
      <c r="AA16" s="126">
        <f t="shared" si="6"/>
        <v>1.2161269001981476</v>
      </c>
      <c r="AB16" s="126">
        <f t="shared" si="7"/>
        <v>-3.7838730998018524</v>
      </c>
      <c r="AC16" s="126">
        <f t="shared" si="8"/>
        <v>6.2161269001981481</v>
      </c>
      <c r="AD16" s="126">
        <f t="shared" si="9"/>
        <v>-8.6112143967318779</v>
      </c>
      <c r="AE16" s="126">
        <f t="shared" si="10"/>
        <v>11.043468197128174</v>
      </c>
      <c r="AF16" s="126">
        <f t="shared" si="11"/>
        <v>-1.1720546667504566</v>
      </c>
      <c r="AG16" s="126">
        <f t="shared" si="12"/>
        <v>-6.1720546667504568</v>
      </c>
      <c r="AH16" s="126">
        <f t="shared" si="13"/>
        <v>3.8279453332495432</v>
      </c>
      <c r="AI16" s="126">
        <f t="shared" si="14"/>
        <v>-7.8825883706633224</v>
      </c>
      <c r="AJ16" s="126">
        <f t="shared" si="15"/>
        <v>5.5384790371624089</v>
      </c>
      <c r="AK16" s="126">
        <f t="shared" si="16"/>
        <v>-1.2027032292632218</v>
      </c>
      <c r="AL16" s="126">
        <f t="shared" si="17"/>
        <v>-6.2027032292632214</v>
      </c>
      <c r="AM16" s="126">
        <f t="shared" si="18"/>
        <v>3.7972967707367782</v>
      </c>
      <c r="AN16" s="126">
        <f t="shared" si="19"/>
        <v>-8.1507421133044726</v>
      </c>
      <c r="AO16" s="126">
        <f t="shared" si="20"/>
        <v>5.7453356547780299</v>
      </c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</row>
    <row r="17" spans="1:128">
      <c r="A17" s="114" t="s">
        <v>110</v>
      </c>
      <c r="B17" s="115" t="s">
        <v>111</v>
      </c>
      <c r="C17" s="130" t="s">
        <v>119</v>
      </c>
      <c r="D17" s="117">
        <v>5</v>
      </c>
      <c r="E17" s="115">
        <v>446.87189999999998</v>
      </c>
      <c r="F17" s="118">
        <f t="shared" si="0"/>
        <v>447.5</v>
      </c>
      <c r="G17" s="119">
        <v>0.50249999999999995</v>
      </c>
      <c r="H17" s="119">
        <v>0.12559999999999999</v>
      </c>
      <c r="I17" s="120">
        <v>0.62809999999999988</v>
      </c>
      <c r="J17" s="118">
        <f t="shared" si="21"/>
        <v>1404.8030804552529</v>
      </c>
      <c r="K17" s="121">
        <v>446.87639999999999</v>
      </c>
      <c r="L17" s="127">
        <v>447.5</v>
      </c>
      <c r="M17" s="128">
        <v>0.49530000000000002</v>
      </c>
      <c r="N17" s="128">
        <v>0.1283</v>
      </c>
      <c r="O17" s="128">
        <v>0.62360000000000004</v>
      </c>
      <c r="P17" s="132">
        <v>1395</v>
      </c>
      <c r="Q17" s="124">
        <f t="shared" si="23"/>
        <v>-1.4328358208955083</v>
      </c>
      <c r="R17" s="124">
        <f t="shared" si="23"/>
        <v>2.1496815286624269</v>
      </c>
      <c r="S17" s="124">
        <f t="shared" si="22"/>
        <v>-0.71644642572836148</v>
      </c>
      <c r="T17" s="124">
        <f t="shared" si="22"/>
        <v>-0.69782595095649036</v>
      </c>
      <c r="U17" s="125"/>
      <c r="V17" s="126">
        <f t="shared" si="1"/>
        <v>-2.0598138245197108</v>
      </c>
      <c r="W17" s="126">
        <f t="shared" si="2"/>
        <v>-7.0598138245197113</v>
      </c>
      <c r="X17" s="126">
        <f t="shared" si="3"/>
        <v>2.9401861754802892</v>
      </c>
      <c r="Y17" s="126">
        <f t="shared" si="4"/>
        <v>-7.4633313310936042</v>
      </c>
      <c r="Z17" s="126">
        <f t="shared" si="5"/>
        <v>3.343703682054183</v>
      </c>
      <c r="AA17" s="126">
        <f t="shared" si="6"/>
        <v>1.2161269001981476</v>
      </c>
      <c r="AB17" s="126">
        <f t="shared" si="7"/>
        <v>-3.7838730998018524</v>
      </c>
      <c r="AC17" s="126">
        <f t="shared" si="8"/>
        <v>6.2161269001981481</v>
      </c>
      <c r="AD17" s="126">
        <f t="shared" si="9"/>
        <v>-8.6112143967318779</v>
      </c>
      <c r="AE17" s="126">
        <f t="shared" si="10"/>
        <v>11.043468197128174</v>
      </c>
      <c r="AF17" s="126">
        <f t="shared" si="11"/>
        <v>-1.1720546667504566</v>
      </c>
      <c r="AG17" s="126">
        <f t="shared" si="12"/>
        <v>-6.1720546667504568</v>
      </c>
      <c r="AH17" s="126">
        <f t="shared" si="13"/>
        <v>3.8279453332495432</v>
      </c>
      <c r="AI17" s="126">
        <f t="shared" si="14"/>
        <v>-7.8825883706633224</v>
      </c>
      <c r="AJ17" s="126">
        <f t="shared" si="15"/>
        <v>5.5384790371624089</v>
      </c>
      <c r="AK17" s="126">
        <f t="shared" si="16"/>
        <v>-1.2027032292632218</v>
      </c>
      <c r="AL17" s="126">
        <f t="shared" si="17"/>
        <v>-6.2027032292632214</v>
      </c>
      <c r="AM17" s="126">
        <f t="shared" si="18"/>
        <v>3.7972967707367782</v>
      </c>
      <c r="AN17" s="126">
        <f t="shared" si="19"/>
        <v>-8.1507421133044726</v>
      </c>
      <c r="AO17" s="126">
        <f t="shared" si="20"/>
        <v>5.7453356547780299</v>
      </c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</row>
    <row r="18" spans="1:128">
      <c r="A18" s="114" t="s">
        <v>110</v>
      </c>
      <c r="B18" s="115" t="s">
        <v>111</v>
      </c>
      <c r="C18" s="130" t="s">
        <v>119</v>
      </c>
      <c r="D18" s="117">
        <v>6</v>
      </c>
      <c r="E18" s="115">
        <v>446.79720000000003</v>
      </c>
      <c r="F18" s="118">
        <f t="shared" si="0"/>
        <v>447.70000000000005</v>
      </c>
      <c r="G18" s="119">
        <v>0.753</v>
      </c>
      <c r="H18" s="119">
        <v>0.14979999999999999</v>
      </c>
      <c r="I18" s="120">
        <v>0.90280000000000005</v>
      </c>
      <c r="J18" s="118">
        <f t="shared" si="21"/>
        <v>2019.063948878405</v>
      </c>
      <c r="K18" s="121">
        <v>446.7054</v>
      </c>
      <c r="L18" s="127">
        <v>447.6</v>
      </c>
      <c r="M18" s="128">
        <v>0.74280000000000002</v>
      </c>
      <c r="N18" s="128">
        <v>0.15179999999999999</v>
      </c>
      <c r="O18" s="128">
        <v>0.89459999999999995</v>
      </c>
      <c r="P18" s="132">
        <v>2001</v>
      </c>
      <c r="Q18" s="124">
        <f t="shared" si="23"/>
        <v>-1.354581673306771</v>
      </c>
      <c r="R18" s="124">
        <f t="shared" si="23"/>
        <v>1.3351134846461963</v>
      </c>
      <c r="S18" s="124">
        <f t="shared" si="22"/>
        <v>-0.90828533451485327</v>
      </c>
      <c r="T18" s="124">
        <f t="shared" si="22"/>
        <v>-0.89466947733079683</v>
      </c>
      <c r="U18" s="125"/>
      <c r="V18" s="126">
        <f t="shared" si="1"/>
        <v>-2.0598138245197108</v>
      </c>
      <c r="W18" s="126">
        <f t="shared" si="2"/>
        <v>-7.0598138245197113</v>
      </c>
      <c r="X18" s="126">
        <f t="shared" si="3"/>
        <v>2.9401861754802892</v>
      </c>
      <c r="Y18" s="126">
        <f t="shared" si="4"/>
        <v>-7.4633313310936042</v>
      </c>
      <c r="Z18" s="126">
        <f t="shared" si="5"/>
        <v>3.343703682054183</v>
      </c>
      <c r="AA18" s="126">
        <f t="shared" si="6"/>
        <v>1.2161269001981476</v>
      </c>
      <c r="AB18" s="126">
        <f t="shared" si="7"/>
        <v>-3.7838730998018524</v>
      </c>
      <c r="AC18" s="126">
        <f t="shared" si="8"/>
        <v>6.2161269001981481</v>
      </c>
      <c r="AD18" s="126">
        <f t="shared" si="9"/>
        <v>-8.6112143967318779</v>
      </c>
      <c r="AE18" s="126">
        <f t="shared" si="10"/>
        <v>11.043468197128174</v>
      </c>
      <c r="AF18" s="126">
        <f t="shared" si="11"/>
        <v>-1.1720546667504566</v>
      </c>
      <c r="AG18" s="126">
        <f t="shared" si="12"/>
        <v>-6.1720546667504568</v>
      </c>
      <c r="AH18" s="126">
        <f t="shared" si="13"/>
        <v>3.8279453332495432</v>
      </c>
      <c r="AI18" s="126">
        <f t="shared" si="14"/>
        <v>-7.8825883706633224</v>
      </c>
      <c r="AJ18" s="126">
        <f t="shared" si="15"/>
        <v>5.5384790371624089</v>
      </c>
      <c r="AK18" s="126">
        <f t="shared" si="16"/>
        <v>-1.2027032292632218</v>
      </c>
      <c r="AL18" s="126">
        <f t="shared" si="17"/>
        <v>-6.2027032292632214</v>
      </c>
      <c r="AM18" s="126">
        <f t="shared" si="18"/>
        <v>3.7972967707367782</v>
      </c>
      <c r="AN18" s="126">
        <f t="shared" si="19"/>
        <v>-8.1507421133044726</v>
      </c>
      <c r="AO18" s="126">
        <f t="shared" si="20"/>
        <v>5.7453356547780299</v>
      </c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</row>
    <row r="19" spans="1:128">
      <c r="A19" s="114" t="s">
        <v>110</v>
      </c>
      <c r="B19" s="115" t="s">
        <v>111</v>
      </c>
      <c r="C19" s="130" t="s">
        <v>119</v>
      </c>
      <c r="D19" s="117">
        <v>7</v>
      </c>
      <c r="E19" s="115">
        <v>447.49919999999997</v>
      </c>
      <c r="F19" s="118">
        <f t="shared" si="0"/>
        <v>449.4</v>
      </c>
      <c r="G19" s="119">
        <v>1.5005999999999999</v>
      </c>
      <c r="H19" s="119">
        <v>0.4002</v>
      </c>
      <c r="I19" s="120">
        <v>1.9007999999999998</v>
      </c>
      <c r="J19" s="118">
        <f t="shared" si="21"/>
        <v>4240.8076206643946</v>
      </c>
      <c r="K19" s="121">
        <v>446.11369999999999</v>
      </c>
      <c r="L19" s="127">
        <v>448</v>
      </c>
      <c r="M19" s="128">
        <v>1.4728000000000001</v>
      </c>
      <c r="N19" s="128">
        <v>0.41349999999999998</v>
      </c>
      <c r="O19" s="128">
        <v>1.8863000000000001</v>
      </c>
      <c r="P19" s="132">
        <v>4222</v>
      </c>
      <c r="Q19" s="124">
        <f t="shared" si="23"/>
        <v>-1.8525922964147556</v>
      </c>
      <c r="R19" s="124">
        <f t="shared" si="23"/>
        <v>3.3233383308345772</v>
      </c>
      <c r="S19" s="124">
        <f t="shared" si="22"/>
        <v>-0.76283670033668649</v>
      </c>
      <c r="T19" s="124">
        <f t="shared" si="22"/>
        <v>-0.44349148432835611</v>
      </c>
      <c r="U19" s="125"/>
      <c r="V19" s="126">
        <f t="shared" si="1"/>
        <v>-2.0598138245197108</v>
      </c>
      <c r="W19" s="126">
        <f t="shared" si="2"/>
        <v>-7.0598138245197113</v>
      </c>
      <c r="X19" s="126">
        <f t="shared" si="3"/>
        <v>2.9401861754802892</v>
      </c>
      <c r="Y19" s="126">
        <f t="shared" si="4"/>
        <v>-7.4633313310936042</v>
      </c>
      <c r="Z19" s="126">
        <f t="shared" si="5"/>
        <v>3.343703682054183</v>
      </c>
      <c r="AA19" s="126">
        <f t="shared" si="6"/>
        <v>1.2161269001981476</v>
      </c>
      <c r="AB19" s="126">
        <f t="shared" si="7"/>
        <v>-3.7838730998018524</v>
      </c>
      <c r="AC19" s="126">
        <f t="shared" si="8"/>
        <v>6.2161269001981481</v>
      </c>
      <c r="AD19" s="126">
        <f t="shared" si="9"/>
        <v>-8.6112143967318779</v>
      </c>
      <c r="AE19" s="126">
        <f t="shared" si="10"/>
        <v>11.043468197128174</v>
      </c>
      <c r="AF19" s="126">
        <f t="shared" si="11"/>
        <v>-1.1720546667504566</v>
      </c>
      <c r="AG19" s="126">
        <f t="shared" si="12"/>
        <v>-6.1720546667504568</v>
      </c>
      <c r="AH19" s="126">
        <f t="shared" si="13"/>
        <v>3.8279453332495432</v>
      </c>
      <c r="AI19" s="126">
        <f t="shared" si="14"/>
        <v>-7.8825883706633224</v>
      </c>
      <c r="AJ19" s="126">
        <f t="shared" si="15"/>
        <v>5.5384790371624089</v>
      </c>
      <c r="AK19" s="126">
        <f t="shared" si="16"/>
        <v>-1.2027032292632218</v>
      </c>
      <c r="AL19" s="126">
        <f t="shared" si="17"/>
        <v>-6.2027032292632214</v>
      </c>
      <c r="AM19" s="126">
        <f t="shared" si="18"/>
        <v>3.7972967707367782</v>
      </c>
      <c r="AN19" s="126">
        <f t="shared" si="19"/>
        <v>-8.1507421133044726</v>
      </c>
      <c r="AO19" s="126">
        <f t="shared" si="20"/>
        <v>5.7453356547780299</v>
      </c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</row>
    <row r="20" spans="1:128">
      <c r="A20" s="114" t="s">
        <v>110</v>
      </c>
      <c r="B20" s="115" t="s">
        <v>111</v>
      </c>
      <c r="C20" s="130" t="s">
        <v>119</v>
      </c>
      <c r="D20" s="117">
        <v>8</v>
      </c>
      <c r="E20" s="115">
        <v>447.28869999999995</v>
      </c>
      <c r="F20" s="118">
        <f t="shared" si="0"/>
        <v>449.79999999999995</v>
      </c>
      <c r="G20" s="119">
        <v>2.0043000000000002</v>
      </c>
      <c r="H20" s="119">
        <v>0.50700000000000001</v>
      </c>
      <c r="I20" s="120">
        <v>2.5113000000000003</v>
      </c>
      <c r="J20" s="118">
        <f t="shared" si="21"/>
        <v>5602.6239884048146</v>
      </c>
      <c r="K20" s="121">
        <v>447.3852</v>
      </c>
      <c r="L20" s="127">
        <v>449.8</v>
      </c>
      <c r="M20" s="128">
        <v>1.8909</v>
      </c>
      <c r="N20" s="128">
        <v>0.52390000000000003</v>
      </c>
      <c r="O20" s="128">
        <v>2.4148000000000001</v>
      </c>
      <c r="P20" s="132">
        <v>5387</v>
      </c>
      <c r="Q20" s="124">
        <f t="shared" si="23"/>
        <v>-5.6578356533453151</v>
      </c>
      <c r="R20" s="124">
        <f t="shared" si="23"/>
        <v>3.3333333333333384</v>
      </c>
      <c r="S20" s="124">
        <f t="shared" si="22"/>
        <v>-3.8426313064946536</v>
      </c>
      <c r="T20" s="124">
        <f t="shared" si="22"/>
        <v>-3.8486250166184588</v>
      </c>
      <c r="U20" s="125"/>
      <c r="V20" s="126">
        <f t="shared" si="1"/>
        <v>-2.0598138245197108</v>
      </c>
      <c r="W20" s="126">
        <f t="shared" si="2"/>
        <v>-7.0598138245197113</v>
      </c>
      <c r="X20" s="126">
        <f t="shared" si="3"/>
        <v>2.9401861754802892</v>
      </c>
      <c r="Y20" s="126">
        <f t="shared" si="4"/>
        <v>-7.4633313310936042</v>
      </c>
      <c r="Z20" s="126">
        <f t="shared" si="5"/>
        <v>3.343703682054183</v>
      </c>
      <c r="AA20" s="126">
        <f t="shared" si="6"/>
        <v>1.2161269001981476</v>
      </c>
      <c r="AB20" s="126">
        <f t="shared" si="7"/>
        <v>-3.7838730998018524</v>
      </c>
      <c r="AC20" s="126">
        <f t="shared" si="8"/>
        <v>6.2161269001981481</v>
      </c>
      <c r="AD20" s="126">
        <f t="shared" si="9"/>
        <v>-8.6112143967318779</v>
      </c>
      <c r="AE20" s="126">
        <f t="shared" si="10"/>
        <v>11.043468197128174</v>
      </c>
      <c r="AF20" s="126">
        <f t="shared" si="11"/>
        <v>-1.1720546667504566</v>
      </c>
      <c r="AG20" s="126">
        <f t="shared" si="12"/>
        <v>-6.1720546667504568</v>
      </c>
      <c r="AH20" s="126">
        <f t="shared" si="13"/>
        <v>3.8279453332495432</v>
      </c>
      <c r="AI20" s="126">
        <f t="shared" si="14"/>
        <v>-7.8825883706633224</v>
      </c>
      <c r="AJ20" s="126">
        <f t="shared" si="15"/>
        <v>5.5384790371624089</v>
      </c>
      <c r="AK20" s="126">
        <f t="shared" si="16"/>
        <v>-1.2027032292632218</v>
      </c>
      <c r="AL20" s="126">
        <f t="shared" si="17"/>
        <v>-6.2027032292632214</v>
      </c>
      <c r="AM20" s="126">
        <f t="shared" si="18"/>
        <v>3.7972967707367782</v>
      </c>
      <c r="AN20" s="126">
        <f t="shared" si="19"/>
        <v>-8.1507421133044726</v>
      </c>
      <c r="AO20" s="126">
        <f t="shared" si="20"/>
        <v>5.7453356547780299</v>
      </c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</row>
    <row r="21" spans="1:128">
      <c r="A21" s="114" t="s">
        <v>110</v>
      </c>
      <c r="B21" s="115" t="s">
        <v>111</v>
      </c>
      <c r="C21" s="130" t="s">
        <v>119</v>
      </c>
      <c r="D21" s="117">
        <v>9</v>
      </c>
      <c r="E21" s="115">
        <v>447.14749999999998</v>
      </c>
      <c r="F21" s="118">
        <f t="shared" si="0"/>
        <v>450.4</v>
      </c>
      <c r="G21" s="119">
        <v>2.5024999999999999</v>
      </c>
      <c r="H21" s="119">
        <v>0.75</v>
      </c>
      <c r="I21" s="120">
        <v>3.2524999999999999</v>
      </c>
      <c r="J21" s="118">
        <f t="shared" si="21"/>
        <v>7253.974164897485</v>
      </c>
      <c r="K21" s="121">
        <v>447.19629999999995</v>
      </c>
      <c r="L21" s="127">
        <v>450.4</v>
      </c>
      <c r="M21" s="128">
        <v>2.4342000000000001</v>
      </c>
      <c r="N21" s="128">
        <v>0.76949999999999996</v>
      </c>
      <c r="O21" s="128">
        <v>3.2037</v>
      </c>
      <c r="P21" s="132">
        <v>7145</v>
      </c>
      <c r="Q21" s="124">
        <f t="shared" si="23"/>
        <v>-2.7292707292707217</v>
      </c>
      <c r="R21" s="124">
        <f t="shared" si="23"/>
        <v>2.5999999999999952</v>
      </c>
      <c r="S21" s="124">
        <f t="shared" si="23"/>
        <v>-1.5003843197540339</v>
      </c>
      <c r="T21" s="124">
        <f t="shared" si="23"/>
        <v>-1.502268445134793</v>
      </c>
      <c r="U21" s="125"/>
      <c r="V21" s="126">
        <f t="shared" si="1"/>
        <v>-2.0598138245197108</v>
      </c>
      <c r="W21" s="126">
        <f t="shared" si="2"/>
        <v>-7.0598138245197113</v>
      </c>
      <c r="X21" s="126">
        <f t="shared" si="3"/>
        <v>2.9401861754802892</v>
      </c>
      <c r="Y21" s="126">
        <f t="shared" si="4"/>
        <v>-7.4633313310936042</v>
      </c>
      <c r="Z21" s="126">
        <f t="shared" si="5"/>
        <v>3.343703682054183</v>
      </c>
      <c r="AA21" s="126">
        <f t="shared" si="6"/>
        <v>1.2161269001981476</v>
      </c>
      <c r="AB21" s="126">
        <f t="shared" si="7"/>
        <v>-3.7838730998018524</v>
      </c>
      <c r="AC21" s="126">
        <f t="shared" si="8"/>
        <v>6.2161269001981481</v>
      </c>
      <c r="AD21" s="126">
        <f t="shared" si="9"/>
        <v>-8.6112143967318779</v>
      </c>
      <c r="AE21" s="126">
        <f t="shared" si="10"/>
        <v>11.043468197128174</v>
      </c>
      <c r="AF21" s="126">
        <f t="shared" si="11"/>
        <v>-1.1720546667504566</v>
      </c>
      <c r="AG21" s="126">
        <f t="shared" si="12"/>
        <v>-6.1720546667504568</v>
      </c>
      <c r="AH21" s="126">
        <f t="shared" si="13"/>
        <v>3.8279453332495432</v>
      </c>
      <c r="AI21" s="126">
        <f t="shared" si="14"/>
        <v>-7.8825883706633224</v>
      </c>
      <c r="AJ21" s="126">
        <f t="shared" si="15"/>
        <v>5.5384790371624089</v>
      </c>
      <c r="AK21" s="126">
        <f t="shared" si="16"/>
        <v>-1.2027032292632218</v>
      </c>
      <c r="AL21" s="126">
        <f t="shared" si="17"/>
        <v>-6.2027032292632214</v>
      </c>
      <c r="AM21" s="126">
        <f t="shared" si="18"/>
        <v>3.7972967707367782</v>
      </c>
      <c r="AN21" s="126">
        <f t="shared" si="19"/>
        <v>-8.1507421133044726</v>
      </c>
      <c r="AO21" s="126">
        <f t="shared" si="20"/>
        <v>5.7453356547780299</v>
      </c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</row>
    <row r="22" spans="1:128">
      <c r="A22" s="114" t="s">
        <v>15</v>
      </c>
      <c r="B22" s="115" t="s">
        <v>53</v>
      </c>
      <c r="C22" s="114" t="s">
        <v>134</v>
      </c>
      <c r="D22" s="117">
        <v>1</v>
      </c>
      <c r="E22" s="115">
        <v>446.45839999999998</v>
      </c>
      <c r="F22" s="118">
        <f t="shared" si="0"/>
        <v>446.49999999999994</v>
      </c>
      <c r="G22" s="119">
        <v>3.1800000000000002E-2</v>
      </c>
      <c r="H22" s="119">
        <v>9.7999999999999997E-3</v>
      </c>
      <c r="I22" s="120">
        <v>4.1599999999999998E-2</v>
      </c>
      <c r="J22" s="118">
        <f t="shared" si="21"/>
        <v>93.174497953197957</v>
      </c>
      <c r="K22" s="121">
        <v>446</v>
      </c>
      <c r="L22" s="121">
        <v>446</v>
      </c>
      <c r="M22" s="122">
        <v>2.9100000000000001E-2</v>
      </c>
      <c r="N22" s="122">
        <v>8.3000000000000001E-3</v>
      </c>
      <c r="O22" s="122">
        <v>3.7400000000000003E-2</v>
      </c>
      <c r="P22" s="131">
        <v>84</v>
      </c>
      <c r="Q22" s="124">
        <f t="shared" si="23"/>
        <v>-8.4905660377358512</v>
      </c>
      <c r="R22" s="124">
        <f t="shared" si="23"/>
        <v>-15.30612244897959</v>
      </c>
      <c r="S22" s="124">
        <f t="shared" si="23"/>
        <v>-10.096153846153836</v>
      </c>
      <c r="T22" s="124">
        <f t="shared" si="23"/>
        <v>-9.8465762142408924</v>
      </c>
      <c r="U22" s="125"/>
      <c r="V22" s="126">
        <f t="shared" si="1"/>
        <v>-2.0598138245197108</v>
      </c>
      <c r="W22" s="126">
        <f t="shared" si="2"/>
        <v>-7.0598138245197113</v>
      </c>
      <c r="X22" s="126">
        <f t="shared" si="3"/>
        <v>2.9401861754802892</v>
      </c>
      <c r="Y22" s="126">
        <f t="shared" si="4"/>
        <v>-7.4633313310936042</v>
      </c>
      <c r="Z22" s="126">
        <f t="shared" si="5"/>
        <v>3.343703682054183</v>
      </c>
      <c r="AA22" s="126">
        <f t="shared" si="6"/>
        <v>1.2161269001981476</v>
      </c>
      <c r="AB22" s="126">
        <f t="shared" si="7"/>
        <v>-3.7838730998018524</v>
      </c>
      <c r="AC22" s="126">
        <f t="shared" si="8"/>
        <v>6.2161269001981481</v>
      </c>
      <c r="AD22" s="126">
        <f t="shared" si="9"/>
        <v>-8.6112143967318779</v>
      </c>
      <c r="AE22" s="126">
        <f t="shared" si="10"/>
        <v>11.043468197128174</v>
      </c>
      <c r="AF22" s="126">
        <f t="shared" si="11"/>
        <v>-1.1720546667504566</v>
      </c>
      <c r="AG22" s="126">
        <f t="shared" si="12"/>
        <v>-6.1720546667504568</v>
      </c>
      <c r="AH22" s="126">
        <f t="shared" si="13"/>
        <v>3.8279453332495432</v>
      </c>
      <c r="AI22" s="126">
        <f t="shared" si="14"/>
        <v>-7.8825883706633224</v>
      </c>
      <c r="AJ22" s="126">
        <f t="shared" si="15"/>
        <v>5.5384790371624089</v>
      </c>
      <c r="AK22" s="126">
        <f t="shared" si="16"/>
        <v>-1.2027032292632218</v>
      </c>
      <c r="AL22" s="126">
        <f t="shared" si="17"/>
        <v>-6.2027032292632214</v>
      </c>
      <c r="AM22" s="126">
        <f t="shared" si="18"/>
        <v>3.7972967707367782</v>
      </c>
      <c r="AN22" s="126">
        <f t="shared" si="19"/>
        <v>-8.1507421133044726</v>
      </c>
      <c r="AO22" s="126">
        <f t="shared" si="20"/>
        <v>5.7453356547780299</v>
      </c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</row>
    <row r="23" spans="1:128">
      <c r="A23" s="114" t="s">
        <v>15</v>
      </c>
      <c r="B23" s="115" t="s">
        <v>53</v>
      </c>
      <c r="C23" s="114" t="s">
        <v>134</v>
      </c>
      <c r="D23" s="117">
        <v>2</v>
      </c>
      <c r="E23" s="115">
        <v>446.8331</v>
      </c>
      <c r="F23" s="118">
        <f t="shared" si="0"/>
        <v>446.90000000000003</v>
      </c>
      <c r="G23" s="119">
        <v>5.0900000000000001E-2</v>
      </c>
      <c r="H23" s="119">
        <v>1.6E-2</v>
      </c>
      <c r="I23" s="120">
        <v>6.6900000000000001E-2</v>
      </c>
      <c r="J23" s="118">
        <f t="shared" si="21"/>
        <v>149.7118730202273</v>
      </c>
      <c r="K23" s="127">
        <v>446.5</v>
      </c>
      <c r="L23" s="127">
        <v>446.6</v>
      </c>
      <c r="M23" s="128">
        <v>4.9099999999999998E-2</v>
      </c>
      <c r="N23" s="128">
        <v>1.4E-2</v>
      </c>
      <c r="O23" s="128">
        <v>6.3100000000000003E-2</v>
      </c>
      <c r="P23" s="132">
        <v>141</v>
      </c>
      <c r="Q23" s="124">
        <f t="shared" si="23"/>
        <v>-3.5363457760314403</v>
      </c>
      <c r="R23" s="124">
        <f t="shared" si="23"/>
        <v>-12.5</v>
      </c>
      <c r="S23" s="124">
        <f t="shared" si="23"/>
        <v>-5.6801195814648695</v>
      </c>
      <c r="T23" s="124">
        <f t="shared" si="23"/>
        <v>-5.8190929312936026</v>
      </c>
      <c r="U23" s="125"/>
      <c r="V23" s="126">
        <f t="shared" si="1"/>
        <v>-2.0598138245197108</v>
      </c>
      <c r="W23" s="126">
        <f t="shared" si="2"/>
        <v>-7.0598138245197113</v>
      </c>
      <c r="X23" s="126">
        <f t="shared" si="3"/>
        <v>2.9401861754802892</v>
      </c>
      <c r="Y23" s="126">
        <f t="shared" si="4"/>
        <v>-7.4633313310936042</v>
      </c>
      <c r="Z23" s="126">
        <f t="shared" si="5"/>
        <v>3.343703682054183</v>
      </c>
      <c r="AA23" s="126">
        <f t="shared" si="6"/>
        <v>1.2161269001981476</v>
      </c>
      <c r="AB23" s="126">
        <f t="shared" si="7"/>
        <v>-3.7838730998018524</v>
      </c>
      <c r="AC23" s="126">
        <f t="shared" si="8"/>
        <v>6.2161269001981481</v>
      </c>
      <c r="AD23" s="126">
        <f t="shared" si="9"/>
        <v>-8.6112143967318779</v>
      </c>
      <c r="AE23" s="126">
        <f t="shared" si="10"/>
        <v>11.043468197128174</v>
      </c>
      <c r="AF23" s="126">
        <f t="shared" si="11"/>
        <v>-1.1720546667504566</v>
      </c>
      <c r="AG23" s="126">
        <f t="shared" si="12"/>
        <v>-6.1720546667504568</v>
      </c>
      <c r="AH23" s="126">
        <f t="shared" si="13"/>
        <v>3.8279453332495432</v>
      </c>
      <c r="AI23" s="126">
        <f t="shared" si="14"/>
        <v>-7.8825883706633224</v>
      </c>
      <c r="AJ23" s="126">
        <f t="shared" si="15"/>
        <v>5.5384790371624089</v>
      </c>
      <c r="AK23" s="126">
        <f t="shared" si="16"/>
        <v>-1.2027032292632218</v>
      </c>
      <c r="AL23" s="126">
        <f t="shared" si="17"/>
        <v>-6.2027032292632214</v>
      </c>
      <c r="AM23" s="126">
        <f t="shared" si="18"/>
        <v>3.7972967707367782</v>
      </c>
      <c r="AN23" s="126">
        <f t="shared" si="19"/>
        <v>-8.1507421133044726</v>
      </c>
      <c r="AO23" s="126">
        <f t="shared" si="20"/>
        <v>5.7453356547780299</v>
      </c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</row>
    <row r="24" spans="1:128">
      <c r="A24" s="114" t="s">
        <v>15</v>
      </c>
      <c r="B24" s="115" t="s">
        <v>53</v>
      </c>
      <c r="C24" s="114" t="s">
        <v>134</v>
      </c>
      <c r="D24" s="117">
        <v>3</v>
      </c>
      <c r="E24" s="115">
        <v>447.16120000000001</v>
      </c>
      <c r="F24" s="118">
        <f t="shared" si="0"/>
        <v>447.3</v>
      </c>
      <c r="G24" s="119">
        <v>0.1033</v>
      </c>
      <c r="H24" s="119">
        <v>3.5499999999999997E-2</v>
      </c>
      <c r="I24" s="120">
        <v>0.13880000000000001</v>
      </c>
      <c r="J24" s="118">
        <f t="shared" si="21"/>
        <v>310.36624639604406</v>
      </c>
      <c r="K24" s="127">
        <v>446.9</v>
      </c>
      <c r="L24" s="127">
        <v>447</v>
      </c>
      <c r="M24" s="128">
        <v>0.1004</v>
      </c>
      <c r="N24" s="128">
        <v>2.6700000000000002E-2</v>
      </c>
      <c r="O24" s="128">
        <v>0.12709999999999999</v>
      </c>
      <c r="P24" s="132">
        <v>284</v>
      </c>
      <c r="Q24" s="124">
        <f t="shared" si="23"/>
        <v>-2.8073572120038719</v>
      </c>
      <c r="R24" s="124">
        <f t="shared" si="23"/>
        <v>-24.788732394366185</v>
      </c>
      <c r="S24" s="124">
        <f t="shared" si="23"/>
        <v>-8.4293948126801261</v>
      </c>
      <c r="T24" s="124">
        <f>((P24-J24)/J24)*100</f>
        <v>-8.4952041989770084</v>
      </c>
      <c r="U24" s="125"/>
      <c r="V24" s="126">
        <f t="shared" si="1"/>
        <v>-2.0598138245197108</v>
      </c>
      <c r="W24" s="126">
        <f t="shared" si="2"/>
        <v>-7.0598138245197113</v>
      </c>
      <c r="X24" s="126">
        <f t="shared" si="3"/>
        <v>2.9401861754802892</v>
      </c>
      <c r="Y24" s="126">
        <f t="shared" si="4"/>
        <v>-7.4633313310936042</v>
      </c>
      <c r="Z24" s="126">
        <f t="shared" si="5"/>
        <v>3.343703682054183</v>
      </c>
      <c r="AA24" s="126">
        <f t="shared" si="6"/>
        <v>1.2161269001981476</v>
      </c>
      <c r="AB24" s="126">
        <f t="shared" si="7"/>
        <v>-3.7838730998018524</v>
      </c>
      <c r="AC24" s="126">
        <f t="shared" si="8"/>
        <v>6.2161269001981481</v>
      </c>
      <c r="AD24" s="126">
        <f t="shared" si="9"/>
        <v>-8.6112143967318779</v>
      </c>
      <c r="AE24" s="126">
        <f t="shared" si="10"/>
        <v>11.043468197128174</v>
      </c>
      <c r="AF24" s="126">
        <f t="shared" si="11"/>
        <v>-1.1720546667504566</v>
      </c>
      <c r="AG24" s="126">
        <f t="shared" si="12"/>
        <v>-6.1720546667504568</v>
      </c>
      <c r="AH24" s="126">
        <f t="shared" si="13"/>
        <v>3.8279453332495432</v>
      </c>
      <c r="AI24" s="126">
        <f t="shared" si="14"/>
        <v>-7.8825883706633224</v>
      </c>
      <c r="AJ24" s="126">
        <f t="shared" si="15"/>
        <v>5.5384790371624089</v>
      </c>
      <c r="AK24" s="126">
        <f t="shared" si="16"/>
        <v>-1.2027032292632218</v>
      </c>
      <c r="AL24" s="126">
        <f t="shared" si="17"/>
        <v>-6.2027032292632214</v>
      </c>
      <c r="AM24" s="126">
        <f t="shared" si="18"/>
        <v>3.7972967707367782</v>
      </c>
      <c r="AN24" s="126">
        <f t="shared" si="19"/>
        <v>-8.1507421133044726</v>
      </c>
      <c r="AO24" s="126">
        <f t="shared" si="20"/>
        <v>5.7453356547780299</v>
      </c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</row>
    <row r="25" spans="1:128">
      <c r="A25" s="114" t="s">
        <v>15</v>
      </c>
      <c r="B25" s="115" t="s">
        <v>53</v>
      </c>
      <c r="C25" s="114" t="s">
        <v>134</v>
      </c>
      <c r="D25" s="117">
        <v>4</v>
      </c>
      <c r="E25" s="115">
        <v>447.39449999999999</v>
      </c>
      <c r="F25" s="118">
        <f t="shared" si="0"/>
        <v>447.7</v>
      </c>
      <c r="G25" s="119">
        <v>0.251</v>
      </c>
      <c r="H25" s="119">
        <v>5.45E-2</v>
      </c>
      <c r="I25" s="120">
        <v>0.30549999999999999</v>
      </c>
      <c r="J25" s="118">
        <f t="shared" si="21"/>
        <v>682.66663301544008</v>
      </c>
      <c r="K25" s="127">
        <v>447.1</v>
      </c>
      <c r="L25" s="127">
        <v>447.4</v>
      </c>
      <c r="M25" s="128">
        <v>0.24340000000000001</v>
      </c>
      <c r="N25" s="128">
        <v>5.7099999999999998E-2</v>
      </c>
      <c r="O25" s="128">
        <v>0.30049999999999999</v>
      </c>
      <c r="P25" s="132">
        <v>672</v>
      </c>
      <c r="Q25" s="124">
        <f t="shared" si="23"/>
        <v>-3.0278884462151376</v>
      </c>
      <c r="R25" s="124">
        <f t="shared" si="23"/>
        <v>4.7706422018348595</v>
      </c>
      <c r="S25" s="124">
        <f t="shared" si="23"/>
        <v>-1.6366612111292977</v>
      </c>
      <c r="T25" s="124">
        <f t="shared" si="23"/>
        <v>-1.562495147642412</v>
      </c>
      <c r="U25" s="125"/>
      <c r="V25" s="126">
        <f t="shared" si="1"/>
        <v>-2.0598138245197108</v>
      </c>
      <c r="W25" s="126">
        <f t="shared" si="2"/>
        <v>-7.0598138245197113</v>
      </c>
      <c r="X25" s="126">
        <f t="shared" si="3"/>
        <v>2.9401861754802892</v>
      </c>
      <c r="Y25" s="126">
        <f t="shared" si="4"/>
        <v>-7.4633313310936042</v>
      </c>
      <c r="Z25" s="126">
        <f t="shared" si="5"/>
        <v>3.343703682054183</v>
      </c>
      <c r="AA25" s="126">
        <f t="shared" si="6"/>
        <v>1.2161269001981476</v>
      </c>
      <c r="AB25" s="126">
        <f t="shared" si="7"/>
        <v>-3.7838730998018524</v>
      </c>
      <c r="AC25" s="126">
        <f t="shared" si="8"/>
        <v>6.2161269001981481</v>
      </c>
      <c r="AD25" s="126">
        <f t="shared" si="9"/>
        <v>-8.6112143967318779</v>
      </c>
      <c r="AE25" s="126">
        <f t="shared" si="10"/>
        <v>11.043468197128174</v>
      </c>
      <c r="AF25" s="126">
        <f t="shared" si="11"/>
        <v>-1.1720546667504566</v>
      </c>
      <c r="AG25" s="126">
        <f t="shared" si="12"/>
        <v>-6.1720546667504568</v>
      </c>
      <c r="AH25" s="126">
        <f t="shared" si="13"/>
        <v>3.8279453332495432</v>
      </c>
      <c r="AI25" s="126">
        <f t="shared" si="14"/>
        <v>-7.8825883706633224</v>
      </c>
      <c r="AJ25" s="126">
        <f t="shared" si="15"/>
        <v>5.5384790371624089</v>
      </c>
      <c r="AK25" s="126">
        <f t="shared" si="16"/>
        <v>-1.2027032292632218</v>
      </c>
      <c r="AL25" s="126">
        <f t="shared" si="17"/>
        <v>-6.2027032292632214</v>
      </c>
      <c r="AM25" s="126">
        <f t="shared" si="18"/>
        <v>3.7972967707367782</v>
      </c>
      <c r="AN25" s="126">
        <f t="shared" si="19"/>
        <v>-8.1507421133044726</v>
      </c>
      <c r="AO25" s="126">
        <f t="shared" si="20"/>
        <v>5.7453356547780299</v>
      </c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</row>
    <row r="26" spans="1:128">
      <c r="A26" s="114" t="s">
        <v>15</v>
      </c>
      <c r="B26" s="115" t="s">
        <v>53</v>
      </c>
      <c r="C26" s="114" t="s">
        <v>134</v>
      </c>
      <c r="D26" s="117">
        <v>5</v>
      </c>
      <c r="E26" s="115">
        <v>446.56690000000003</v>
      </c>
      <c r="F26" s="118">
        <f t="shared" si="0"/>
        <v>447.20000000000005</v>
      </c>
      <c r="G26" s="119">
        <v>0.50790000000000002</v>
      </c>
      <c r="H26" s="119">
        <v>0.12520000000000001</v>
      </c>
      <c r="I26" s="120">
        <v>0.6331</v>
      </c>
      <c r="J26" s="118">
        <f t="shared" si="21"/>
        <v>1416.9466427686095</v>
      </c>
      <c r="K26" s="127">
        <v>446.3</v>
      </c>
      <c r="L26" s="127">
        <v>446.9</v>
      </c>
      <c r="M26" s="128">
        <v>0.49959999999999999</v>
      </c>
      <c r="N26" s="128">
        <v>0.1234</v>
      </c>
      <c r="O26" s="128">
        <v>0.623</v>
      </c>
      <c r="P26" s="132">
        <v>1395</v>
      </c>
      <c r="Q26" s="124">
        <f t="shared" si="23"/>
        <v>-1.6341799566843922</v>
      </c>
      <c r="R26" s="124">
        <f t="shared" si="23"/>
        <v>-1.4376996805111901</v>
      </c>
      <c r="S26" s="124">
        <f t="shared" si="23"/>
        <v>-1.5953245932712048</v>
      </c>
      <c r="T26" s="124">
        <f t="shared" si="23"/>
        <v>-1.5488686804555611</v>
      </c>
      <c r="U26" s="125"/>
      <c r="V26" s="126">
        <f t="shared" si="1"/>
        <v>-2.0598138245197108</v>
      </c>
      <c r="W26" s="126">
        <f t="shared" si="2"/>
        <v>-7.0598138245197113</v>
      </c>
      <c r="X26" s="126">
        <f t="shared" si="3"/>
        <v>2.9401861754802892</v>
      </c>
      <c r="Y26" s="126">
        <f t="shared" si="4"/>
        <v>-7.4633313310936042</v>
      </c>
      <c r="Z26" s="126">
        <f t="shared" si="5"/>
        <v>3.343703682054183</v>
      </c>
      <c r="AA26" s="126">
        <f t="shared" si="6"/>
        <v>1.2161269001981476</v>
      </c>
      <c r="AB26" s="126">
        <f t="shared" si="7"/>
        <v>-3.7838730998018524</v>
      </c>
      <c r="AC26" s="126">
        <f t="shared" si="8"/>
        <v>6.2161269001981481</v>
      </c>
      <c r="AD26" s="126">
        <f t="shared" si="9"/>
        <v>-8.6112143967318779</v>
      </c>
      <c r="AE26" s="126">
        <f t="shared" si="10"/>
        <v>11.043468197128174</v>
      </c>
      <c r="AF26" s="126">
        <f t="shared" si="11"/>
        <v>-1.1720546667504566</v>
      </c>
      <c r="AG26" s="126">
        <f t="shared" si="12"/>
        <v>-6.1720546667504568</v>
      </c>
      <c r="AH26" s="126">
        <f t="shared" si="13"/>
        <v>3.8279453332495432</v>
      </c>
      <c r="AI26" s="126">
        <f t="shared" si="14"/>
        <v>-7.8825883706633224</v>
      </c>
      <c r="AJ26" s="126">
        <f t="shared" si="15"/>
        <v>5.5384790371624089</v>
      </c>
      <c r="AK26" s="126">
        <f t="shared" si="16"/>
        <v>-1.2027032292632218</v>
      </c>
      <c r="AL26" s="126">
        <f t="shared" si="17"/>
        <v>-6.2027032292632214</v>
      </c>
      <c r="AM26" s="126">
        <f t="shared" si="18"/>
        <v>3.7972967707367782</v>
      </c>
      <c r="AN26" s="126">
        <f t="shared" si="19"/>
        <v>-8.1507421133044726</v>
      </c>
      <c r="AO26" s="126">
        <f t="shared" si="20"/>
        <v>5.7453356547780299</v>
      </c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</row>
    <row r="27" spans="1:128">
      <c r="A27" s="114" t="s">
        <v>15</v>
      </c>
      <c r="B27" s="115" t="s">
        <v>53</v>
      </c>
      <c r="C27" s="114" t="s">
        <v>134</v>
      </c>
      <c r="D27" s="117">
        <v>6</v>
      </c>
      <c r="E27" s="115">
        <v>446.72059999999999</v>
      </c>
      <c r="F27" s="118">
        <f t="shared" si="0"/>
        <v>447.7</v>
      </c>
      <c r="G27" s="119">
        <v>0.82979999999999998</v>
      </c>
      <c r="H27" s="119">
        <v>0.14960000000000001</v>
      </c>
      <c r="I27" s="120">
        <v>0.97940000000000005</v>
      </c>
      <c r="J27" s="118">
        <f t="shared" si="21"/>
        <v>2190.6094123737557</v>
      </c>
      <c r="K27" s="127">
        <v>446.5</v>
      </c>
      <c r="L27" s="127">
        <v>447.5</v>
      </c>
      <c r="M27" s="128">
        <v>0.82010000000000005</v>
      </c>
      <c r="N27" s="128">
        <v>0.1618</v>
      </c>
      <c r="O27" s="128">
        <v>0.9819</v>
      </c>
      <c r="P27" s="132">
        <v>2197</v>
      </c>
      <c r="Q27" s="124">
        <f t="shared" si="23"/>
        <v>-1.1689563750301195</v>
      </c>
      <c r="R27" s="124">
        <f t="shared" si="23"/>
        <v>8.1550802139037355</v>
      </c>
      <c r="S27" s="124">
        <f t="shared" si="23"/>
        <v>0.25525832142127292</v>
      </c>
      <c r="T27" s="124">
        <f t="shared" si="23"/>
        <v>0.29172647529709073</v>
      </c>
      <c r="U27" s="125"/>
      <c r="V27" s="126">
        <f t="shared" si="1"/>
        <v>-2.0598138245197108</v>
      </c>
      <c r="W27" s="126">
        <f t="shared" si="2"/>
        <v>-7.0598138245197113</v>
      </c>
      <c r="X27" s="126">
        <f t="shared" si="3"/>
        <v>2.9401861754802892</v>
      </c>
      <c r="Y27" s="126">
        <f t="shared" si="4"/>
        <v>-7.4633313310936042</v>
      </c>
      <c r="Z27" s="126">
        <f t="shared" si="5"/>
        <v>3.343703682054183</v>
      </c>
      <c r="AA27" s="126">
        <f t="shared" si="6"/>
        <v>1.2161269001981476</v>
      </c>
      <c r="AB27" s="126">
        <f t="shared" si="7"/>
        <v>-3.7838730998018524</v>
      </c>
      <c r="AC27" s="126">
        <f t="shared" si="8"/>
        <v>6.2161269001981481</v>
      </c>
      <c r="AD27" s="126">
        <f t="shared" si="9"/>
        <v>-8.6112143967318779</v>
      </c>
      <c r="AE27" s="126">
        <f t="shared" si="10"/>
        <v>11.043468197128174</v>
      </c>
      <c r="AF27" s="126">
        <f t="shared" si="11"/>
        <v>-1.1720546667504566</v>
      </c>
      <c r="AG27" s="126">
        <f t="shared" si="12"/>
        <v>-6.1720546667504568</v>
      </c>
      <c r="AH27" s="126">
        <f t="shared" si="13"/>
        <v>3.8279453332495432</v>
      </c>
      <c r="AI27" s="126">
        <f t="shared" si="14"/>
        <v>-7.8825883706633224</v>
      </c>
      <c r="AJ27" s="126">
        <f t="shared" si="15"/>
        <v>5.5384790371624089</v>
      </c>
      <c r="AK27" s="126">
        <f t="shared" si="16"/>
        <v>-1.2027032292632218</v>
      </c>
      <c r="AL27" s="126">
        <f t="shared" si="17"/>
        <v>-6.2027032292632214</v>
      </c>
      <c r="AM27" s="126">
        <f t="shared" si="18"/>
        <v>3.7972967707367782</v>
      </c>
      <c r="AN27" s="126">
        <f t="shared" si="19"/>
        <v>-8.1507421133044726</v>
      </c>
      <c r="AO27" s="126">
        <f t="shared" si="20"/>
        <v>5.7453356547780299</v>
      </c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</row>
    <row r="28" spans="1:128">
      <c r="A28" s="114" t="s">
        <v>15</v>
      </c>
      <c r="B28" s="115" t="s">
        <v>53</v>
      </c>
      <c r="C28" s="114" t="s">
        <v>134</v>
      </c>
      <c r="D28" s="117">
        <v>7</v>
      </c>
      <c r="E28" s="115">
        <v>448.09800000000001</v>
      </c>
      <c r="F28" s="118">
        <f t="shared" si="0"/>
        <v>450</v>
      </c>
      <c r="G28" s="119">
        <v>1.502</v>
      </c>
      <c r="H28" s="119">
        <v>0.4</v>
      </c>
      <c r="I28" s="120">
        <v>1.9020000000000001</v>
      </c>
      <c r="J28" s="118">
        <f t="shared" si="21"/>
        <v>4237.8190535248314</v>
      </c>
      <c r="K28" s="127">
        <v>447.9</v>
      </c>
      <c r="L28" s="127">
        <v>449.8</v>
      </c>
      <c r="M28" s="128">
        <v>1.4795</v>
      </c>
      <c r="N28" s="128">
        <v>0.40639999999999998</v>
      </c>
      <c r="O28" s="128">
        <v>1.8858999999999999</v>
      </c>
      <c r="P28" s="132">
        <v>4204</v>
      </c>
      <c r="Q28" s="124">
        <f t="shared" si="23"/>
        <v>-1.4980026631158432</v>
      </c>
      <c r="R28" s="124">
        <f t="shared" si="23"/>
        <v>1.5999999999999903</v>
      </c>
      <c r="S28" s="124">
        <f t="shared" si="23"/>
        <v>-0.84647739221872886</v>
      </c>
      <c r="T28" s="124">
        <f t="shared" si="23"/>
        <v>-0.79802967275589931</v>
      </c>
      <c r="U28" s="125"/>
      <c r="V28" s="126">
        <f t="shared" si="1"/>
        <v>-2.0598138245197108</v>
      </c>
      <c r="W28" s="126">
        <f t="shared" si="2"/>
        <v>-7.0598138245197113</v>
      </c>
      <c r="X28" s="126">
        <f t="shared" si="3"/>
        <v>2.9401861754802892</v>
      </c>
      <c r="Y28" s="126">
        <f t="shared" si="4"/>
        <v>-7.4633313310936042</v>
      </c>
      <c r="Z28" s="126">
        <f t="shared" si="5"/>
        <v>3.343703682054183</v>
      </c>
      <c r="AA28" s="126">
        <f t="shared" si="6"/>
        <v>1.2161269001981476</v>
      </c>
      <c r="AB28" s="126">
        <f t="shared" si="7"/>
        <v>-3.7838730998018524</v>
      </c>
      <c r="AC28" s="126">
        <f t="shared" si="8"/>
        <v>6.2161269001981481</v>
      </c>
      <c r="AD28" s="126">
        <f t="shared" si="9"/>
        <v>-8.6112143967318779</v>
      </c>
      <c r="AE28" s="126">
        <f t="shared" si="10"/>
        <v>11.043468197128174</v>
      </c>
      <c r="AF28" s="126">
        <f t="shared" si="11"/>
        <v>-1.1720546667504566</v>
      </c>
      <c r="AG28" s="126">
        <f t="shared" si="12"/>
        <v>-6.1720546667504568</v>
      </c>
      <c r="AH28" s="126">
        <f t="shared" si="13"/>
        <v>3.8279453332495432</v>
      </c>
      <c r="AI28" s="126">
        <f t="shared" si="14"/>
        <v>-7.8825883706633224</v>
      </c>
      <c r="AJ28" s="126">
        <f t="shared" si="15"/>
        <v>5.5384790371624089</v>
      </c>
      <c r="AK28" s="126">
        <f t="shared" si="16"/>
        <v>-1.2027032292632218</v>
      </c>
      <c r="AL28" s="126">
        <f t="shared" si="17"/>
        <v>-6.2027032292632214</v>
      </c>
      <c r="AM28" s="126">
        <f t="shared" si="18"/>
        <v>3.7972967707367782</v>
      </c>
      <c r="AN28" s="126">
        <f t="shared" si="19"/>
        <v>-8.1507421133044726</v>
      </c>
      <c r="AO28" s="126">
        <f t="shared" si="20"/>
        <v>5.7453356547780299</v>
      </c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</row>
    <row r="29" spans="1:128">
      <c r="A29" s="114" t="s">
        <v>15</v>
      </c>
      <c r="B29" s="115" t="s">
        <v>53</v>
      </c>
      <c r="C29" s="114" t="s">
        <v>134</v>
      </c>
      <c r="D29" s="117">
        <v>8</v>
      </c>
      <c r="E29" s="115">
        <v>446.79399999999998</v>
      </c>
      <c r="F29" s="118">
        <f t="shared" si="0"/>
        <v>449.29999999999995</v>
      </c>
      <c r="G29" s="119">
        <v>2.0055000000000001</v>
      </c>
      <c r="H29" s="119">
        <v>0.50049999999999994</v>
      </c>
      <c r="I29" s="120">
        <v>2.5060000000000002</v>
      </c>
      <c r="J29" s="118">
        <f t="shared" si="21"/>
        <v>5597.0020249759054</v>
      </c>
      <c r="K29" s="127">
        <v>446.7</v>
      </c>
      <c r="L29" s="127">
        <v>449.2</v>
      </c>
      <c r="M29" s="128">
        <v>2.0078999999999998</v>
      </c>
      <c r="N29" s="128">
        <v>0.50280000000000002</v>
      </c>
      <c r="O29" s="128">
        <v>2.5106999999999999</v>
      </c>
      <c r="P29" s="132">
        <v>5609</v>
      </c>
      <c r="Q29" s="124">
        <f t="shared" si="23"/>
        <v>0.11967090501120597</v>
      </c>
      <c r="R29" s="124">
        <f t="shared" si="23"/>
        <v>0.45954045954047551</v>
      </c>
      <c r="S29" s="124">
        <f t="shared" si="23"/>
        <v>0.18754988028729863</v>
      </c>
      <c r="T29" s="124">
        <f t="shared" si="23"/>
        <v>0.21436431451257529</v>
      </c>
      <c r="U29" s="125"/>
      <c r="V29" s="126">
        <f t="shared" si="1"/>
        <v>-2.0598138245197108</v>
      </c>
      <c r="W29" s="126">
        <f t="shared" si="2"/>
        <v>-7.0598138245197113</v>
      </c>
      <c r="X29" s="126">
        <f t="shared" si="3"/>
        <v>2.9401861754802892</v>
      </c>
      <c r="Y29" s="126">
        <f t="shared" si="4"/>
        <v>-7.4633313310936042</v>
      </c>
      <c r="Z29" s="126">
        <f t="shared" si="5"/>
        <v>3.343703682054183</v>
      </c>
      <c r="AA29" s="126">
        <f t="shared" si="6"/>
        <v>1.2161269001981476</v>
      </c>
      <c r="AB29" s="126">
        <f t="shared" si="7"/>
        <v>-3.7838730998018524</v>
      </c>
      <c r="AC29" s="126">
        <f t="shared" si="8"/>
        <v>6.2161269001981481</v>
      </c>
      <c r="AD29" s="126">
        <f t="shared" si="9"/>
        <v>-8.6112143967318779</v>
      </c>
      <c r="AE29" s="126">
        <f t="shared" si="10"/>
        <v>11.043468197128174</v>
      </c>
      <c r="AF29" s="126">
        <f t="shared" si="11"/>
        <v>-1.1720546667504566</v>
      </c>
      <c r="AG29" s="126">
        <f t="shared" si="12"/>
        <v>-6.1720546667504568</v>
      </c>
      <c r="AH29" s="126">
        <f t="shared" si="13"/>
        <v>3.8279453332495432</v>
      </c>
      <c r="AI29" s="126">
        <f t="shared" si="14"/>
        <v>-7.8825883706633224</v>
      </c>
      <c r="AJ29" s="126">
        <f t="shared" si="15"/>
        <v>5.5384790371624089</v>
      </c>
      <c r="AK29" s="126">
        <f t="shared" si="16"/>
        <v>-1.2027032292632218</v>
      </c>
      <c r="AL29" s="126">
        <f t="shared" si="17"/>
        <v>-6.2027032292632214</v>
      </c>
      <c r="AM29" s="126">
        <f t="shared" si="18"/>
        <v>3.7972967707367782</v>
      </c>
      <c r="AN29" s="126">
        <f t="shared" si="19"/>
        <v>-8.1507421133044726</v>
      </c>
      <c r="AO29" s="126">
        <f t="shared" si="20"/>
        <v>5.7453356547780299</v>
      </c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</row>
    <row r="30" spans="1:128">
      <c r="A30" s="114" t="s">
        <v>15</v>
      </c>
      <c r="B30" s="115" t="s">
        <v>53</v>
      </c>
      <c r="C30" s="114" t="s">
        <v>134</v>
      </c>
      <c r="D30" s="117">
        <v>9</v>
      </c>
      <c r="E30" s="115">
        <v>446.94974999999999</v>
      </c>
      <c r="F30" s="118">
        <f t="shared" si="0"/>
        <v>450.2</v>
      </c>
      <c r="G30" s="119">
        <v>2.5020500000000001</v>
      </c>
      <c r="H30" s="119">
        <v>0.74819999999999998</v>
      </c>
      <c r="I30" s="120">
        <v>3.2502500000000003</v>
      </c>
      <c r="J30" s="118">
        <f t="shared" si="21"/>
        <v>7252.1682521158846</v>
      </c>
      <c r="K30" s="127">
        <v>446.8</v>
      </c>
      <c r="L30" s="127">
        <v>450</v>
      </c>
      <c r="M30" s="128">
        <v>2.4721000000000002</v>
      </c>
      <c r="N30" s="128">
        <v>0.77649999999999997</v>
      </c>
      <c r="O30" s="128">
        <v>3.2486000000000002</v>
      </c>
      <c r="P30" s="132">
        <v>7252</v>
      </c>
      <c r="Q30" s="124">
        <f t="shared" si="23"/>
        <v>-1.197018444875199</v>
      </c>
      <c r="R30" s="124">
        <f t="shared" si="23"/>
        <v>3.7824111200213837</v>
      </c>
      <c r="S30" s="124">
        <f t="shared" si="23"/>
        <v>-5.0765325744178184E-2</v>
      </c>
      <c r="T30" s="124">
        <f t="shared" si="23"/>
        <v>-2.3200249916358624E-3</v>
      </c>
      <c r="U30" s="125"/>
      <c r="V30" s="126">
        <f t="shared" si="1"/>
        <v>-2.0598138245197108</v>
      </c>
      <c r="W30" s="126">
        <f t="shared" si="2"/>
        <v>-7.0598138245197113</v>
      </c>
      <c r="X30" s="126">
        <f t="shared" si="3"/>
        <v>2.9401861754802892</v>
      </c>
      <c r="Y30" s="126">
        <f t="shared" si="4"/>
        <v>-7.4633313310936042</v>
      </c>
      <c r="Z30" s="126">
        <f t="shared" si="5"/>
        <v>3.343703682054183</v>
      </c>
      <c r="AA30" s="126">
        <f t="shared" si="6"/>
        <v>1.2161269001981476</v>
      </c>
      <c r="AB30" s="126">
        <f t="shared" si="7"/>
        <v>-3.7838730998018524</v>
      </c>
      <c r="AC30" s="126">
        <f t="shared" si="8"/>
        <v>6.2161269001981481</v>
      </c>
      <c r="AD30" s="126">
        <f t="shared" si="9"/>
        <v>-8.6112143967318779</v>
      </c>
      <c r="AE30" s="126">
        <f t="shared" si="10"/>
        <v>11.043468197128174</v>
      </c>
      <c r="AF30" s="126">
        <f t="shared" si="11"/>
        <v>-1.1720546667504566</v>
      </c>
      <c r="AG30" s="126">
        <f t="shared" si="12"/>
        <v>-6.1720546667504568</v>
      </c>
      <c r="AH30" s="126">
        <f t="shared" si="13"/>
        <v>3.8279453332495432</v>
      </c>
      <c r="AI30" s="126">
        <f t="shared" si="14"/>
        <v>-7.8825883706633224</v>
      </c>
      <c r="AJ30" s="126">
        <f t="shared" si="15"/>
        <v>5.5384790371624089</v>
      </c>
      <c r="AK30" s="126">
        <f t="shared" si="16"/>
        <v>-1.2027032292632218</v>
      </c>
      <c r="AL30" s="126">
        <f t="shared" si="17"/>
        <v>-6.2027032292632214</v>
      </c>
      <c r="AM30" s="126">
        <f t="shared" si="18"/>
        <v>3.7972967707367782</v>
      </c>
      <c r="AN30" s="126">
        <f t="shared" si="19"/>
        <v>-8.1507421133044726</v>
      </c>
      <c r="AO30" s="126">
        <f t="shared" si="20"/>
        <v>5.7453356547780299</v>
      </c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</row>
    <row r="31" spans="1:128">
      <c r="A31" s="114" t="s">
        <v>16</v>
      </c>
      <c r="B31" s="115" t="s">
        <v>54</v>
      </c>
      <c r="C31" s="133" t="s">
        <v>142</v>
      </c>
      <c r="D31" s="117">
        <v>1</v>
      </c>
      <c r="E31" s="115">
        <v>446.95740000000001</v>
      </c>
      <c r="F31" s="118">
        <f t="shared" si="0"/>
        <v>447</v>
      </c>
      <c r="G31" s="119">
        <v>3.1199999999999999E-2</v>
      </c>
      <c r="H31" s="119">
        <v>1.14E-2</v>
      </c>
      <c r="I31" s="120">
        <v>4.2599999999999999E-2</v>
      </c>
      <c r="J31" s="118">
        <f t="shared" si="21"/>
        <v>95.307668744857281</v>
      </c>
      <c r="K31" s="121">
        <v>446.9</v>
      </c>
      <c r="L31" s="121">
        <v>446.9</v>
      </c>
      <c r="M31" s="122">
        <v>3.0300000000000001E-2</v>
      </c>
      <c r="N31" s="122">
        <v>9.4999999999999998E-3</v>
      </c>
      <c r="O31" s="122">
        <v>3.9800000000000002E-2</v>
      </c>
      <c r="P31" s="131">
        <v>89</v>
      </c>
      <c r="Q31" s="124">
        <f t="shared" si="23"/>
        <v>-2.8846153846153784</v>
      </c>
      <c r="R31" s="124">
        <f>((N31-H31)/H31)*100</f>
        <v>-16.666666666666671</v>
      </c>
      <c r="S31" s="124">
        <f t="shared" si="23"/>
        <v>-6.5727699530516368</v>
      </c>
      <c r="T31" s="124">
        <f t="shared" si="23"/>
        <v>-6.6182174298515069</v>
      </c>
      <c r="U31" s="125"/>
      <c r="V31" s="126">
        <f t="shared" si="1"/>
        <v>-2.0598138245197108</v>
      </c>
      <c r="W31" s="126">
        <f t="shared" si="2"/>
        <v>-7.0598138245197113</v>
      </c>
      <c r="X31" s="126">
        <f t="shared" si="3"/>
        <v>2.9401861754802892</v>
      </c>
      <c r="Y31" s="126">
        <f t="shared" si="4"/>
        <v>-7.4633313310936042</v>
      </c>
      <c r="Z31" s="126">
        <f t="shared" si="5"/>
        <v>3.343703682054183</v>
      </c>
      <c r="AA31" s="126">
        <f t="shared" si="6"/>
        <v>1.2161269001981476</v>
      </c>
      <c r="AB31" s="126">
        <f t="shared" si="7"/>
        <v>-3.7838730998018524</v>
      </c>
      <c r="AC31" s="126">
        <f t="shared" si="8"/>
        <v>6.2161269001981481</v>
      </c>
      <c r="AD31" s="126">
        <f t="shared" si="9"/>
        <v>-8.6112143967318779</v>
      </c>
      <c r="AE31" s="126">
        <f t="shared" si="10"/>
        <v>11.043468197128174</v>
      </c>
      <c r="AF31" s="126">
        <f t="shared" si="11"/>
        <v>-1.1720546667504566</v>
      </c>
      <c r="AG31" s="126">
        <f t="shared" si="12"/>
        <v>-6.1720546667504568</v>
      </c>
      <c r="AH31" s="126">
        <f t="shared" si="13"/>
        <v>3.8279453332495432</v>
      </c>
      <c r="AI31" s="126">
        <f t="shared" si="14"/>
        <v>-7.8825883706633224</v>
      </c>
      <c r="AJ31" s="126">
        <f t="shared" si="15"/>
        <v>5.5384790371624089</v>
      </c>
      <c r="AK31" s="126">
        <f t="shared" si="16"/>
        <v>-1.2027032292632218</v>
      </c>
      <c r="AL31" s="126">
        <f t="shared" si="17"/>
        <v>-6.2027032292632214</v>
      </c>
      <c r="AM31" s="126">
        <f t="shared" si="18"/>
        <v>3.7972967707367782</v>
      </c>
      <c r="AN31" s="126">
        <f t="shared" si="19"/>
        <v>-8.1507421133044726</v>
      </c>
      <c r="AO31" s="126">
        <f t="shared" si="20"/>
        <v>5.7453356547780299</v>
      </c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</row>
    <row r="32" spans="1:128">
      <c r="A32" s="114" t="s">
        <v>16</v>
      </c>
      <c r="B32" s="115" t="s">
        <v>54</v>
      </c>
      <c r="C32" s="133" t="s">
        <v>142</v>
      </c>
      <c r="D32" s="117">
        <v>2</v>
      </c>
      <c r="E32" s="115">
        <v>447.13079999999991</v>
      </c>
      <c r="F32" s="118">
        <f t="shared" si="0"/>
        <v>447.19999999999993</v>
      </c>
      <c r="G32" s="119">
        <v>5.3199999999999997E-2</v>
      </c>
      <c r="H32" s="119">
        <v>1.6E-2</v>
      </c>
      <c r="I32" s="120">
        <v>6.9199999999999998E-2</v>
      </c>
      <c r="J32" s="118">
        <f t="shared" si="21"/>
        <v>154.7555182364635</v>
      </c>
      <c r="K32" s="127">
        <v>447</v>
      </c>
      <c r="L32" s="127">
        <v>447.1</v>
      </c>
      <c r="M32" s="128">
        <v>5.04E-2</v>
      </c>
      <c r="N32" s="128">
        <v>1.5299999999999999E-2</v>
      </c>
      <c r="O32" s="128">
        <v>6.5699999999999995E-2</v>
      </c>
      <c r="P32" s="132">
        <v>147</v>
      </c>
      <c r="Q32" s="124">
        <f t="shared" ref="Q32:T95" si="24">((M32-G32)/G32)*100</f>
        <v>-5.2631578947368372</v>
      </c>
      <c r="R32" s="124">
        <f t="shared" si="24"/>
        <v>-4.3750000000000062</v>
      </c>
      <c r="S32" s="124">
        <f t="shared" si="24"/>
        <v>-5.057803468208097</v>
      </c>
      <c r="T32" s="124">
        <f t="shared" si="24"/>
        <v>-5.0114647444191407</v>
      </c>
      <c r="U32" s="125"/>
      <c r="V32" s="126">
        <f t="shared" si="1"/>
        <v>-2.0598138245197108</v>
      </c>
      <c r="W32" s="126">
        <f t="shared" si="2"/>
        <v>-7.0598138245197113</v>
      </c>
      <c r="X32" s="126">
        <f t="shared" si="3"/>
        <v>2.9401861754802892</v>
      </c>
      <c r="Y32" s="126">
        <f t="shared" si="4"/>
        <v>-7.4633313310936042</v>
      </c>
      <c r="Z32" s="126">
        <f t="shared" si="5"/>
        <v>3.343703682054183</v>
      </c>
      <c r="AA32" s="126">
        <f t="shared" si="6"/>
        <v>1.2161269001981476</v>
      </c>
      <c r="AB32" s="126">
        <f t="shared" si="7"/>
        <v>-3.7838730998018524</v>
      </c>
      <c r="AC32" s="126">
        <f t="shared" si="8"/>
        <v>6.2161269001981481</v>
      </c>
      <c r="AD32" s="126">
        <f t="shared" si="9"/>
        <v>-8.6112143967318779</v>
      </c>
      <c r="AE32" s="126">
        <f t="shared" si="10"/>
        <v>11.043468197128174</v>
      </c>
      <c r="AF32" s="126">
        <f t="shared" si="11"/>
        <v>-1.1720546667504566</v>
      </c>
      <c r="AG32" s="126">
        <f t="shared" si="12"/>
        <v>-6.1720546667504568</v>
      </c>
      <c r="AH32" s="126">
        <f t="shared" si="13"/>
        <v>3.8279453332495432</v>
      </c>
      <c r="AI32" s="126">
        <f t="shared" si="14"/>
        <v>-7.8825883706633224</v>
      </c>
      <c r="AJ32" s="126">
        <f t="shared" si="15"/>
        <v>5.5384790371624089</v>
      </c>
      <c r="AK32" s="126">
        <f t="shared" si="16"/>
        <v>-1.2027032292632218</v>
      </c>
      <c r="AL32" s="126">
        <f t="shared" si="17"/>
        <v>-6.2027032292632214</v>
      </c>
      <c r="AM32" s="126">
        <f t="shared" si="18"/>
        <v>3.7972967707367782</v>
      </c>
      <c r="AN32" s="126">
        <f t="shared" si="19"/>
        <v>-8.1507421133044726</v>
      </c>
      <c r="AO32" s="126">
        <f t="shared" si="20"/>
        <v>5.7453356547780299</v>
      </c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</row>
    <row r="33" spans="1:128">
      <c r="A33" s="114" t="s">
        <v>16</v>
      </c>
      <c r="B33" s="115" t="s">
        <v>54</v>
      </c>
      <c r="C33" s="133" t="s">
        <v>142</v>
      </c>
      <c r="D33" s="117">
        <v>3</v>
      </c>
      <c r="E33" s="115">
        <v>447.26710000000003</v>
      </c>
      <c r="F33" s="118">
        <f t="shared" si="0"/>
        <v>447.40000000000003</v>
      </c>
      <c r="G33" s="119">
        <v>0.1017</v>
      </c>
      <c r="H33" s="119">
        <v>3.1199999999999999E-2</v>
      </c>
      <c r="I33" s="120">
        <v>0.13289999999999999</v>
      </c>
      <c r="J33" s="118">
        <f t="shared" si="21"/>
        <v>297.10456978061114</v>
      </c>
      <c r="K33" s="127">
        <v>447.2</v>
      </c>
      <c r="L33" s="127">
        <v>447.3</v>
      </c>
      <c r="M33" s="128">
        <v>9.7600000000000006E-2</v>
      </c>
      <c r="N33" s="128">
        <v>2.3900000000000001E-2</v>
      </c>
      <c r="O33" s="128">
        <v>0.1215</v>
      </c>
      <c r="P33" s="132">
        <v>272</v>
      </c>
      <c r="Q33" s="124">
        <f t="shared" si="24"/>
        <v>-4.0314650934119882</v>
      </c>
      <c r="R33" s="124">
        <f t="shared" si="24"/>
        <v>-23.397435897435891</v>
      </c>
      <c r="S33" s="124">
        <f t="shared" si="24"/>
        <v>-8.5778781038374685</v>
      </c>
      <c r="T33" s="124">
        <f t="shared" si="24"/>
        <v>-8.449742055179069</v>
      </c>
      <c r="U33" s="125"/>
      <c r="V33" s="126">
        <f t="shared" si="1"/>
        <v>-2.0598138245197108</v>
      </c>
      <c r="W33" s="126">
        <f t="shared" si="2"/>
        <v>-7.0598138245197113</v>
      </c>
      <c r="X33" s="126">
        <f t="shared" si="3"/>
        <v>2.9401861754802892</v>
      </c>
      <c r="Y33" s="126">
        <f t="shared" si="4"/>
        <v>-7.4633313310936042</v>
      </c>
      <c r="Z33" s="126">
        <f t="shared" si="5"/>
        <v>3.343703682054183</v>
      </c>
      <c r="AA33" s="126">
        <f t="shared" si="6"/>
        <v>1.2161269001981476</v>
      </c>
      <c r="AB33" s="126">
        <f t="shared" si="7"/>
        <v>-3.7838730998018524</v>
      </c>
      <c r="AC33" s="126">
        <f t="shared" si="8"/>
        <v>6.2161269001981481</v>
      </c>
      <c r="AD33" s="126">
        <f t="shared" si="9"/>
        <v>-8.6112143967318779</v>
      </c>
      <c r="AE33" s="126">
        <f t="shared" si="10"/>
        <v>11.043468197128174</v>
      </c>
      <c r="AF33" s="126">
        <f t="shared" si="11"/>
        <v>-1.1720546667504566</v>
      </c>
      <c r="AG33" s="126">
        <f t="shared" si="12"/>
        <v>-6.1720546667504568</v>
      </c>
      <c r="AH33" s="126">
        <f t="shared" si="13"/>
        <v>3.8279453332495432</v>
      </c>
      <c r="AI33" s="126">
        <f t="shared" si="14"/>
        <v>-7.8825883706633224</v>
      </c>
      <c r="AJ33" s="126">
        <f t="shared" si="15"/>
        <v>5.5384790371624089</v>
      </c>
      <c r="AK33" s="126">
        <f t="shared" si="16"/>
        <v>-1.2027032292632218</v>
      </c>
      <c r="AL33" s="126">
        <f t="shared" si="17"/>
        <v>-6.2027032292632214</v>
      </c>
      <c r="AM33" s="126">
        <f t="shared" si="18"/>
        <v>3.7972967707367782</v>
      </c>
      <c r="AN33" s="126">
        <f t="shared" si="19"/>
        <v>-8.1507421133044726</v>
      </c>
      <c r="AO33" s="126">
        <f t="shared" si="20"/>
        <v>5.7453356547780299</v>
      </c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</row>
    <row r="34" spans="1:128">
      <c r="A34" s="114" t="s">
        <v>16</v>
      </c>
      <c r="B34" s="115" t="s">
        <v>54</v>
      </c>
      <c r="C34" s="133" t="s">
        <v>142</v>
      </c>
      <c r="D34" s="117">
        <v>4</v>
      </c>
      <c r="E34" s="115">
        <v>446.59790000000004</v>
      </c>
      <c r="F34" s="118">
        <f t="shared" si="0"/>
        <v>446.90000000000003</v>
      </c>
      <c r="G34" s="119">
        <v>0.25009999999999999</v>
      </c>
      <c r="H34" s="119">
        <v>5.1999999999999998E-2</v>
      </c>
      <c r="I34" s="120">
        <v>0.30209999999999998</v>
      </c>
      <c r="J34" s="118">
        <f t="shared" si="21"/>
        <v>676.27479115711424</v>
      </c>
      <c r="K34" s="127">
        <v>446.4</v>
      </c>
      <c r="L34" s="127">
        <v>446.7</v>
      </c>
      <c r="M34" s="128">
        <v>0.2402</v>
      </c>
      <c r="N34" s="128">
        <v>5.3199999999999997E-2</v>
      </c>
      <c r="O34" s="128">
        <v>0.29339999999999999</v>
      </c>
      <c r="P34" s="132">
        <v>657</v>
      </c>
      <c r="Q34" s="124">
        <f t="shared" si="24"/>
        <v>-3.9584166333466584</v>
      </c>
      <c r="R34" s="124">
        <f t="shared" si="24"/>
        <v>2.307692307692307</v>
      </c>
      <c r="S34" s="124">
        <f t="shared" si="24"/>
        <v>-2.879841112214494</v>
      </c>
      <c r="T34" s="124">
        <f t="shared" si="24"/>
        <v>-2.8501418963340091</v>
      </c>
      <c r="U34" s="125"/>
      <c r="V34" s="126">
        <f t="shared" si="1"/>
        <v>-2.0598138245197108</v>
      </c>
      <c r="W34" s="126">
        <f t="shared" si="2"/>
        <v>-7.0598138245197113</v>
      </c>
      <c r="X34" s="126">
        <f t="shared" si="3"/>
        <v>2.9401861754802892</v>
      </c>
      <c r="Y34" s="126">
        <f t="shared" si="4"/>
        <v>-7.4633313310936042</v>
      </c>
      <c r="Z34" s="126">
        <f t="shared" si="5"/>
        <v>3.343703682054183</v>
      </c>
      <c r="AA34" s="126">
        <f t="shared" si="6"/>
        <v>1.2161269001981476</v>
      </c>
      <c r="AB34" s="126">
        <f t="shared" si="7"/>
        <v>-3.7838730998018524</v>
      </c>
      <c r="AC34" s="126">
        <f t="shared" si="8"/>
        <v>6.2161269001981481</v>
      </c>
      <c r="AD34" s="126">
        <f t="shared" si="9"/>
        <v>-8.6112143967318779</v>
      </c>
      <c r="AE34" s="126">
        <f t="shared" si="10"/>
        <v>11.043468197128174</v>
      </c>
      <c r="AF34" s="126">
        <f t="shared" si="11"/>
        <v>-1.1720546667504566</v>
      </c>
      <c r="AG34" s="126">
        <f t="shared" si="12"/>
        <v>-6.1720546667504568</v>
      </c>
      <c r="AH34" s="126">
        <f t="shared" si="13"/>
        <v>3.8279453332495432</v>
      </c>
      <c r="AI34" s="126">
        <f t="shared" si="14"/>
        <v>-7.8825883706633224</v>
      </c>
      <c r="AJ34" s="126">
        <f t="shared" si="15"/>
        <v>5.5384790371624089</v>
      </c>
      <c r="AK34" s="126">
        <f t="shared" si="16"/>
        <v>-1.2027032292632218</v>
      </c>
      <c r="AL34" s="126">
        <f t="shared" si="17"/>
        <v>-6.2027032292632214</v>
      </c>
      <c r="AM34" s="126">
        <f t="shared" si="18"/>
        <v>3.7972967707367782</v>
      </c>
      <c r="AN34" s="126">
        <f t="shared" si="19"/>
        <v>-8.1507421133044726</v>
      </c>
      <c r="AO34" s="126">
        <f t="shared" si="20"/>
        <v>5.7453356547780299</v>
      </c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</row>
    <row r="35" spans="1:128">
      <c r="A35" s="114" t="s">
        <v>16</v>
      </c>
      <c r="B35" s="115" t="s">
        <v>54</v>
      </c>
      <c r="C35" s="133" t="s">
        <v>142</v>
      </c>
      <c r="D35" s="117">
        <v>5</v>
      </c>
      <c r="E35" s="115">
        <v>446.56470000000007</v>
      </c>
      <c r="F35" s="118">
        <f t="shared" si="0"/>
        <v>447.20000000000005</v>
      </c>
      <c r="G35" s="119">
        <v>0.50870000000000004</v>
      </c>
      <c r="H35" s="119">
        <v>0.12659999999999999</v>
      </c>
      <c r="I35" s="120">
        <v>0.63529999999999998</v>
      </c>
      <c r="J35" s="118">
        <f t="shared" si="21"/>
        <v>1421.8748410528226</v>
      </c>
      <c r="K35" s="127">
        <v>446.5</v>
      </c>
      <c r="L35" s="127">
        <v>447.1</v>
      </c>
      <c r="M35" s="128">
        <v>0.49590000000000001</v>
      </c>
      <c r="N35" s="128">
        <v>0.11799999999999999</v>
      </c>
      <c r="O35" s="128">
        <v>0.6139</v>
      </c>
      <c r="P35" s="132">
        <v>1374</v>
      </c>
      <c r="Q35" s="124">
        <f t="shared" si="24"/>
        <v>-2.5162178101041937</v>
      </c>
      <c r="R35" s="124">
        <f t="shared" si="24"/>
        <v>-6.7930489731437573</v>
      </c>
      <c r="S35" s="124">
        <f t="shared" si="24"/>
        <v>-3.368487328821026</v>
      </c>
      <c r="T35" s="124">
        <f t="shared" si="24"/>
        <v>-3.3670221647197747</v>
      </c>
      <c r="U35" s="125"/>
      <c r="V35" s="126">
        <f t="shared" si="1"/>
        <v>-2.0598138245197108</v>
      </c>
      <c r="W35" s="126">
        <f t="shared" si="2"/>
        <v>-7.0598138245197113</v>
      </c>
      <c r="X35" s="126">
        <f t="shared" si="3"/>
        <v>2.9401861754802892</v>
      </c>
      <c r="Y35" s="126">
        <f t="shared" si="4"/>
        <v>-7.4633313310936042</v>
      </c>
      <c r="Z35" s="126">
        <f t="shared" si="5"/>
        <v>3.343703682054183</v>
      </c>
      <c r="AA35" s="126">
        <f t="shared" si="6"/>
        <v>1.2161269001981476</v>
      </c>
      <c r="AB35" s="126">
        <f t="shared" si="7"/>
        <v>-3.7838730998018524</v>
      </c>
      <c r="AC35" s="126">
        <f t="shared" si="8"/>
        <v>6.2161269001981481</v>
      </c>
      <c r="AD35" s="126">
        <f t="shared" si="9"/>
        <v>-8.6112143967318779</v>
      </c>
      <c r="AE35" s="126">
        <f t="shared" si="10"/>
        <v>11.043468197128174</v>
      </c>
      <c r="AF35" s="126">
        <f t="shared" si="11"/>
        <v>-1.1720546667504566</v>
      </c>
      <c r="AG35" s="126">
        <f t="shared" si="12"/>
        <v>-6.1720546667504568</v>
      </c>
      <c r="AH35" s="126">
        <f t="shared" si="13"/>
        <v>3.8279453332495432</v>
      </c>
      <c r="AI35" s="126">
        <f t="shared" si="14"/>
        <v>-7.8825883706633224</v>
      </c>
      <c r="AJ35" s="126">
        <f t="shared" si="15"/>
        <v>5.5384790371624089</v>
      </c>
      <c r="AK35" s="126">
        <f t="shared" si="16"/>
        <v>-1.2027032292632218</v>
      </c>
      <c r="AL35" s="126">
        <f t="shared" si="17"/>
        <v>-6.2027032292632214</v>
      </c>
      <c r="AM35" s="126">
        <f t="shared" si="18"/>
        <v>3.7972967707367782</v>
      </c>
      <c r="AN35" s="126">
        <f t="shared" si="19"/>
        <v>-8.1507421133044726</v>
      </c>
      <c r="AO35" s="126">
        <f t="shared" si="20"/>
        <v>5.7453356547780299</v>
      </c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</row>
    <row r="36" spans="1:128">
      <c r="A36" s="114" t="s">
        <v>16</v>
      </c>
      <c r="B36" s="115" t="s">
        <v>54</v>
      </c>
      <c r="C36" s="133" t="s">
        <v>142</v>
      </c>
      <c r="D36" s="117">
        <v>6</v>
      </c>
      <c r="E36" s="115">
        <v>447.09129999999999</v>
      </c>
      <c r="F36" s="118">
        <f t="shared" si="0"/>
        <v>448</v>
      </c>
      <c r="G36" s="119">
        <v>0.75829999999999997</v>
      </c>
      <c r="H36" s="119">
        <v>0.15040000000000001</v>
      </c>
      <c r="I36" s="120">
        <v>0.90869999999999995</v>
      </c>
      <c r="J36" s="118">
        <f t="shared" si="21"/>
        <v>2030.9130601102856</v>
      </c>
      <c r="K36" s="127">
        <v>446.9</v>
      </c>
      <c r="L36" s="127">
        <v>447.8</v>
      </c>
      <c r="M36" s="128">
        <v>0.74229999999999996</v>
      </c>
      <c r="N36" s="128">
        <v>0.15240000000000001</v>
      </c>
      <c r="O36" s="128">
        <v>0.89470000000000005</v>
      </c>
      <c r="P36" s="132">
        <v>2000</v>
      </c>
      <c r="Q36" s="124">
        <f t="shared" si="24"/>
        <v>-2.1099828563892937</v>
      </c>
      <c r="R36" s="124">
        <f t="shared" si="24"/>
        <v>1.3297872340425543</v>
      </c>
      <c r="S36" s="124">
        <f t="shared" si="24"/>
        <v>-1.5406624848684827</v>
      </c>
      <c r="T36" s="124">
        <f t="shared" si="24"/>
        <v>-1.522126215910343</v>
      </c>
      <c r="U36" s="125"/>
      <c r="V36" s="126">
        <f t="shared" si="1"/>
        <v>-2.0598138245197108</v>
      </c>
      <c r="W36" s="126">
        <f t="shared" si="2"/>
        <v>-7.0598138245197113</v>
      </c>
      <c r="X36" s="126">
        <f t="shared" si="3"/>
        <v>2.9401861754802892</v>
      </c>
      <c r="Y36" s="126">
        <f t="shared" si="4"/>
        <v>-7.4633313310936042</v>
      </c>
      <c r="Z36" s="126">
        <f t="shared" si="5"/>
        <v>3.343703682054183</v>
      </c>
      <c r="AA36" s="126">
        <f t="shared" si="6"/>
        <v>1.2161269001981476</v>
      </c>
      <c r="AB36" s="126">
        <f t="shared" si="7"/>
        <v>-3.7838730998018524</v>
      </c>
      <c r="AC36" s="126">
        <f t="shared" si="8"/>
        <v>6.2161269001981481</v>
      </c>
      <c r="AD36" s="126">
        <f t="shared" si="9"/>
        <v>-8.6112143967318779</v>
      </c>
      <c r="AE36" s="126">
        <f t="shared" si="10"/>
        <v>11.043468197128174</v>
      </c>
      <c r="AF36" s="126">
        <f t="shared" si="11"/>
        <v>-1.1720546667504566</v>
      </c>
      <c r="AG36" s="126">
        <f t="shared" si="12"/>
        <v>-6.1720546667504568</v>
      </c>
      <c r="AH36" s="126">
        <f t="shared" si="13"/>
        <v>3.8279453332495432</v>
      </c>
      <c r="AI36" s="126">
        <f t="shared" si="14"/>
        <v>-7.8825883706633224</v>
      </c>
      <c r="AJ36" s="126">
        <f t="shared" si="15"/>
        <v>5.5384790371624089</v>
      </c>
      <c r="AK36" s="126">
        <f t="shared" si="16"/>
        <v>-1.2027032292632218</v>
      </c>
      <c r="AL36" s="126">
        <f t="shared" si="17"/>
        <v>-6.2027032292632214</v>
      </c>
      <c r="AM36" s="126">
        <f t="shared" si="18"/>
        <v>3.7972967707367782</v>
      </c>
      <c r="AN36" s="126">
        <f t="shared" si="19"/>
        <v>-8.1507421133044726</v>
      </c>
      <c r="AO36" s="126">
        <f t="shared" si="20"/>
        <v>5.7453356547780299</v>
      </c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</row>
    <row r="37" spans="1:128">
      <c r="A37" s="114" t="s">
        <v>16</v>
      </c>
      <c r="B37" s="115" t="s">
        <v>54</v>
      </c>
      <c r="C37" s="133" t="s">
        <v>142</v>
      </c>
      <c r="D37" s="117">
        <v>7</v>
      </c>
      <c r="E37" s="115">
        <v>447.3965</v>
      </c>
      <c r="F37" s="118">
        <f t="shared" si="0"/>
        <v>449.3</v>
      </c>
      <c r="G37" s="119">
        <v>1.5033000000000001</v>
      </c>
      <c r="H37" s="119">
        <v>0.4002</v>
      </c>
      <c r="I37" s="120">
        <v>1.9035000000000002</v>
      </c>
      <c r="J37" s="118">
        <f t="shared" si="21"/>
        <v>4247.7951375431157</v>
      </c>
      <c r="K37" s="127">
        <v>447</v>
      </c>
      <c r="L37" s="127">
        <v>448.9</v>
      </c>
      <c r="M37" s="128">
        <v>1.4678</v>
      </c>
      <c r="N37" s="128">
        <v>0.39190000000000003</v>
      </c>
      <c r="O37" s="128">
        <v>1.8596999999999999</v>
      </c>
      <c r="P37" s="132">
        <v>4154</v>
      </c>
      <c r="Q37" s="124">
        <f t="shared" si="24"/>
        <v>-2.3614714295217243</v>
      </c>
      <c r="R37" s="124">
        <f t="shared" si="24"/>
        <v>-2.073963018490748</v>
      </c>
      <c r="S37" s="124">
        <f t="shared" si="24"/>
        <v>-2.301024428684018</v>
      </c>
      <c r="T37" s="124">
        <f t="shared" si="24"/>
        <v>-2.2080899503398825</v>
      </c>
      <c r="U37" s="125"/>
      <c r="V37" s="126">
        <f t="shared" si="1"/>
        <v>-2.0598138245197108</v>
      </c>
      <c r="W37" s="126">
        <f t="shared" si="2"/>
        <v>-7.0598138245197113</v>
      </c>
      <c r="X37" s="126">
        <f t="shared" si="3"/>
        <v>2.9401861754802892</v>
      </c>
      <c r="Y37" s="126">
        <f t="shared" si="4"/>
        <v>-7.4633313310936042</v>
      </c>
      <c r="Z37" s="126">
        <f t="shared" si="5"/>
        <v>3.343703682054183</v>
      </c>
      <c r="AA37" s="126">
        <f t="shared" si="6"/>
        <v>1.2161269001981476</v>
      </c>
      <c r="AB37" s="126">
        <f t="shared" si="7"/>
        <v>-3.7838730998018524</v>
      </c>
      <c r="AC37" s="126">
        <f t="shared" si="8"/>
        <v>6.2161269001981481</v>
      </c>
      <c r="AD37" s="126">
        <f t="shared" si="9"/>
        <v>-8.6112143967318779</v>
      </c>
      <c r="AE37" s="126">
        <f t="shared" si="10"/>
        <v>11.043468197128174</v>
      </c>
      <c r="AF37" s="126">
        <f t="shared" si="11"/>
        <v>-1.1720546667504566</v>
      </c>
      <c r="AG37" s="126">
        <f t="shared" si="12"/>
        <v>-6.1720546667504568</v>
      </c>
      <c r="AH37" s="126">
        <f t="shared" si="13"/>
        <v>3.8279453332495432</v>
      </c>
      <c r="AI37" s="126">
        <f t="shared" si="14"/>
        <v>-7.8825883706633224</v>
      </c>
      <c r="AJ37" s="126">
        <f t="shared" si="15"/>
        <v>5.5384790371624089</v>
      </c>
      <c r="AK37" s="126">
        <f t="shared" si="16"/>
        <v>-1.2027032292632218</v>
      </c>
      <c r="AL37" s="126">
        <f t="shared" si="17"/>
        <v>-6.2027032292632214</v>
      </c>
      <c r="AM37" s="126">
        <f t="shared" si="18"/>
        <v>3.7972967707367782</v>
      </c>
      <c r="AN37" s="126">
        <f t="shared" si="19"/>
        <v>-8.1507421133044726</v>
      </c>
      <c r="AO37" s="126">
        <f t="shared" si="20"/>
        <v>5.7453356547780299</v>
      </c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</row>
    <row r="38" spans="1:128">
      <c r="A38" s="114" t="s">
        <v>16</v>
      </c>
      <c r="B38" s="115" t="s">
        <v>54</v>
      </c>
      <c r="C38" s="133" t="s">
        <v>142</v>
      </c>
      <c r="D38" s="117">
        <v>8</v>
      </c>
      <c r="E38" s="115">
        <v>448.50099999999998</v>
      </c>
      <c r="F38" s="118">
        <f t="shared" si="0"/>
        <v>450.99999999999994</v>
      </c>
      <c r="G38" s="119">
        <v>2.0005000000000002</v>
      </c>
      <c r="H38" s="119">
        <v>0.4985</v>
      </c>
      <c r="I38" s="120">
        <v>2.4990000000000001</v>
      </c>
      <c r="J38" s="118">
        <f t="shared" si="21"/>
        <v>5560.2025678113287</v>
      </c>
      <c r="K38" s="127">
        <v>448.3</v>
      </c>
      <c r="L38" s="127">
        <v>450.8</v>
      </c>
      <c r="M38" s="128">
        <v>1.9970000000000001</v>
      </c>
      <c r="N38" s="128">
        <v>0.50049999999999994</v>
      </c>
      <c r="O38" s="128">
        <v>2.4975000000000001</v>
      </c>
      <c r="P38" s="132">
        <v>5559</v>
      </c>
      <c r="Q38" s="124">
        <f t="shared" si="24"/>
        <v>-0.17495626093476921</v>
      </c>
      <c r="R38" s="124">
        <f t="shared" si="24"/>
        <v>0.40120361083248673</v>
      </c>
      <c r="S38" s="124">
        <f t="shared" si="24"/>
        <v>-6.0024009603843811E-2</v>
      </c>
      <c r="T38" s="124">
        <f t="shared" si="24"/>
        <v>-2.1628129491009385E-2</v>
      </c>
      <c r="U38" s="125"/>
      <c r="V38" s="126">
        <f t="shared" si="1"/>
        <v>-2.0598138245197108</v>
      </c>
      <c r="W38" s="126">
        <f t="shared" si="2"/>
        <v>-7.0598138245197113</v>
      </c>
      <c r="X38" s="126">
        <f t="shared" si="3"/>
        <v>2.9401861754802892</v>
      </c>
      <c r="Y38" s="126">
        <f t="shared" si="4"/>
        <v>-7.4633313310936042</v>
      </c>
      <c r="Z38" s="126">
        <f t="shared" si="5"/>
        <v>3.343703682054183</v>
      </c>
      <c r="AA38" s="126">
        <f t="shared" si="6"/>
        <v>1.2161269001981476</v>
      </c>
      <c r="AB38" s="126">
        <f t="shared" si="7"/>
        <v>-3.7838730998018524</v>
      </c>
      <c r="AC38" s="126">
        <f t="shared" si="8"/>
        <v>6.2161269001981481</v>
      </c>
      <c r="AD38" s="126">
        <f t="shared" si="9"/>
        <v>-8.6112143967318779</v>
      </c>
      <c r="AE38" s="126">
        <f t="shared" si="10"/>
        <v>11.043468197128174</v>
      </c>
      <c r="AF38" s="126">
        <f t="shared" si="11"/>
        <v>-1.1720546667504566</v>
      </c>
      <c r="AG38" s="126">
        <f t="shared" si="12"/>
        <v>-6.1720546667504568</v>
      </c>
      <c r="AH38" s="126">
        <f t="shared" si="13"/>
        <v>3.8279453332495432</v>
      </c>
      <c r="AI38" s="126">
        <f t="shared" si="14"/>
        <v>-7.8825883706633224</v>
      </c>
      <c r="AJ38" s="126">
        <f t="shared" si="15"/>
        <v>5.5384790371624089</v>
      </c>
      <c r="AK38" s="126">
        <f t="shared" si="16"/>
        <v>-1.2027032292632218</v>
      </c>
      <c r="AL38" s="126">
        <f t="shared" si="17"/>
        <v>-6.2027032292632214</v>
      </c>
      <c r="AM38" s="126">
        <f t="shared" si="18"/>
        <v>3.7972967707367782</v>
      </c>
      <c r="AN38" s="126">
        <f t="shared" si="19"/>
        <v>-8.1507421133044726</v>
      </c>
      <c r="AO38" s="126">
        <f t="shared" si="20"/>
        <v>5.7453356547780299</v>
      </c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</row>
    <row r="39" spans="1:128">
      <c r="A39" s="114" t="s">
        <v>16</v>
      </c>
      <c r="B39" s="115" t="s">
        <v>54</v>
      </c>
      <c r="C39" s="133" t="s">
        <v>142</v>
      </c>
      <c r="D39" s="117">
        <v>9</v>
      </c>
      <c r="E39" s="115">
        <v>447.24679999999995</v>
      </c>
      <c r="F39" s="118">
        <f t="shared" si="0"/>
        <v>450.49999999999994</v>
      </c>
      <c r="G39" s="119">
        <v>2.4992000000000001</v>
      </c>
      <c r="H39" s="119">
        <v>0.754</v>
      </c>
      <c r="I39" s="120">
        <v>3.2532000000000001</v>
      </c>
      <c r="J39" s="118">
        <f t="shared" si="21"/>
        <v>7253.9245838006491</v>
      </c>
      <c r="K39" s="127">
        <v>446.6</v>
      </c>
      <c r="L39" s="127">
        <v>449.7</v>
      </c>
      <c r="M39" s="128">
        <v>2.3755999999999999</v>
      </c>
      <c r="N39" s="128">
        <v>0.76190000000000002</v>
      </c>
      <c r="O39" s="128">
        <v>3.1375000000000002</v>
      </c>
      <c r="P39" s="132">
        <v>7007</v>
      </c>
      <c r="Q39" s="124">
        <f t="shared" si="24"/>
        <v>-4.9455825864276628</v>
      </c>
      <c r="R39" s="124">
        <f t="shared" si="24"/>
        <v>1.0477453580901881</v>
      </c>
      <c r="S39" s="124">
        <f t="shared" si="24"/>
        <v>-3.5564982171400437</v>
      </c>
      <c r="T39" s="124">
        <f t="shared" si="24"/>
        <v>-3.4040136611301035</v>
      </c>
      <c r="U39" s="125"/>
      <c r="V39" s="126">
        <f t="shared" si="1"/>
        <v>-2.0598138245197108</v>
      </c>
      <c r="W39" s="126">
        <f t="shared" si="2"/>
        <v>-7.0598138245197113</v>
      </c>
      <c r="X39" s="126">
        <f t="shared" si="3"/>
        <v>2.9401861754802892</v>
      </c>
      <c r="Y39" s="126">
        <f t="shared" si="4"/>
        <v>-7.4633313310936042</v>
      </c>
      <c r="Z39" s="126">
        <f t="shared" si="5"/>
        <v>3.343703682054183</v>
      </c>
      <c r="AA39" s="126">
        <f t="shared" si="6"/>
        <v>1.2161269001981476</v>
      </c>
      <c r="AB39" s="126">
        <f t="shared" si="7"/>
        <v>-3.7838730998018524</v>
      </c>
      <c r="AC39" s="126">
        <f t="shared" si="8"/>
        <v>6.2161269001981481</v>
      </c>
      <c r="AD39" s="126">
        <f t="shared" si="9"/>
        <v>-8.6112143967318779</v>
      </c>
      <c r="AE39" s="126">
        <f t="shared" si="10"/>
        <v>11.043468197128174</v>
      </c>
      <c r="AF39" s="126">
        <f t="shared" si="11"/>
        <v>-1.1720546667504566</v>
      </c>
      <c r="AG39" s="126">
        <f t="shared" si="12"/>
        <v>-6.1720546667504568</v>
      </c>
      <c r="AH39" s="126">
        <f t="shared" si="13"/>
        <v>3.8279453332495432</v>
      </c>
      <c r="AI39" s="126">
        <f t="shared" si="14"/>
        <v>-7.8825883706633224</v>
      </c>
      <c r="AJ39" s="126">
        <f t="shared" si="15"/>
        <v>5.5384790371624089</v>
      </c>
      <c r="AK39" s="126">
        <f t="shared" si="16"/>
        <v>-1.2027032292632218</v>
      </c>
      <c r="AL39" s="126">
        <f t="shared" si="17"/>
        <v>-6.2027032292632214</v>
      </c>
      <c r="AM39" s="126">
        <f t="shared" si="18"/>
        <v>3.7972967707367782</v>
      </c>
      <c r="AN39" s="126">
        <f t="shared" si="19"/>
        <v>-8.1507421133044726</v>
      </c>
      <c r="AO39" s="126">
        <f t="shared" si="20"/>
        <v>5.7453356547780299</v>
      </c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</row>
    <row r="40" spans="1:128">
      <c r="A40" s="114" t="s">
        <v>17</v>
      </c>
      <c r="B40" s="115" t="s">
        <v>95</v>
      </c>
      <c r="C40" s="114" t="s">
        <v>93</v>
      </c>
      <c r="D40" s="117">
        <v>1</v>
      </c>
      <c r="E40" s="115">
        <v>446.95670000000001</v>
      </c>
      <c r="F40" s="118">
        <f t="shared" si="0"/>
        <v>447</v>
      </c>
      <c r="G40" s="119">
        <v>3.1699999999999999E-2</v>
      </c>
      <c r="H40" s="119">
        <v>1.1599999999999999E-2</v>
      </c>
      <c r="I40" s="120">
        <v>4.3299999999999998E-2</v>
      </c>
      <c r="J40" s="118">
        <f t="shared" si="21"/>
        <v>96.873851658918412</v>
      </c>
      <c r="K40" s="134">
        <v>446.84</v>
      </c>
      <c r="L40" s="134">
        <v>446.88</v>
      </c>
      <c r="M40" s="122">
        <v>3.09E-2</v>
      </c>
      <c r="N40" s="122">
        <v>1.23E-2</v>
      </c>
      <c r="O40" s="122">
        <v>4.3200000000000002E-2</v>
      </c>
      <c r="P40" s="134">
        <v>96.676000000000002</v>
      </c>
      <c r="Q40" s="124">
        <f t="shared" si="24"/>
        <v>-2.5236593059936867</v>
      </c>
      <c r="R40" s="124">
        <f t="shared" si="24"/>
        <v>6.0344827586206984</v>
      </c>
      <c r="S40" s="124">
        <f t="shared" si="24"/>
        <v>-0.23094688221708065</v>
      </c>
      <c r="T40" s="124">
        <f t="shared" si="24"/>
        <v>-0.2042363914826287</v>
      </c>
      <c r="U40" s="125"/>
      <c r="V40" s="126">
        <f t="shared" si="1"/>
        <v>-2.0598138245197108</v>
      </c>
      <c r="W40" s="126">
        <f t="shared" si="2"/>
        <v>-7.0598138245197113</v>
      </c>
      <c r="X40" s="126">
        <f t="shared" si="3"/>
        <v>2.9401861754802892</v>
      </c>
      <c r="Y40" s="126">
        <f t="shared" si="4"/>
        <v>-7.4633313310936042</v>
      </c>
      <c r="Z40" s="126">
        <f t="shared" si="5"/>
        <v>3.343703682054183</v>
      </c>
      <c r="AA40" s="126">
        <f t="shared" si="6"/>
        <v>1.2161269001981476</v>
      </c>
      <c r="AB40" s="126">
        <f t="shared" si="7"/>
        <v>-3.7838730998018524</v>
      </c>
      <c r="AC40" s="126">
        <f t="shared" si="8"/>
        <v>6.2161269001981481</v>
      </c>
      <c r="AD40" s="126">
        <f t="shared" si="9"/>
        <v>-8.6112143967318779</v>
      </c>
      <c r="AE40" s="126">
        <f t="shared" si="10"/>
        <v>11.043468197128174</v>
      </c>
      <c r="AF40" s="126">
        <f t="shared" si="11"/>
        <v>-1.1720546667504566</v>
      </c>
      <c r="AG40" s="126">
        <f t="shared" si="12"/>
        <v>-6.1720546667504568</v>
      </c>
      <c r="AH40" s="126">
        <f t="shared" si="13"/>
        <v>3.8279453332495432</v>
      </c>
      <c r="AI40" s="126">
        <f t="shared" si="14"/>
        <v>-7.8825883706633224</v>
      </c>
      <c r="AJ40" s="126">
        <f t="shared" si="15"/>
        <v>5.5384790371624089</v>
      </c>
      <c r="AK40" s="126">
        <f t="shared" si="16"/>
        <v>-1.2027032292632218</v>
      </c>
      <c r="AL40" s="126">
        <f t="shared" si="17"/>
        <v>-6.2027032292632214</v>
      </c>
      <c r="AM40" s="126">
        <f t="shared" si="18"/>
        <v>3.7972967707367782</v>
      </c>
      <c r="AN40" s="126">
        <f t="shared" si="19"/>
        <v>-8.1507421133044726</v>
      </c>
      <c r="AO40" s="126">
        <f t="shared" si="20"/>
        <v>5.7453356547780299</v>
      </c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</row>
    <row r="41" spans="1:128">
      <c r="A41" s="114" t="s">
        <v>17</v>
      </c>
      <c r="B41" s="115" t="s">
        <v>95</v>
      </c>
      <c r="C41" s="114" t="s">
        <v>93</v>
      </c>
      <c r="D41" s="117">
        <v>2</v>
      </c>
      <c r="E41" s="115">
        <v>447.53469999999999</v>
      </c>
      <c r="F41" s="118">
        <f t="shared" si="0"/>
        <v>447.6</v>
      </c>
      <c r="G41" s="119">
        <v>5.0200000000000002E-2</v>
      </c>
      <c r="H41" s="119">
        <v>1.5100000000000001E-2</v>
      </c>
      <c r="I41" s="120">
        <v>6.5299999999999997E-2</v>
      </c>
      <c r="J41" s="118">
        <f t="shared" si="21"/>
        <v>145.90243973964957</v>
      </c>
      <c r="K41" s="135">
        <v>447.4</v>
      </c>
      <c r="L41" s="135">
        <v>447.46</v>
      </c>
      <c r="M41" s="128">
        <v>4.53E-2</v>
      </c>
      <c r="N41" s="128">
        <v>1.4E-2</v>
      </c>
      <c r="O41" s="128">
        <v>5.9299999999999999E-2</v>
      </c>
      <c r="P41" s="135">
        <v>132.53700000000001</v>
      </c>
      <c r="Q41" s="124">
        <f t="shared" si="24"/>
        <v>-9.7609561752988068</v>
      </c>
      <c r="R41" s="124">
        <f t="shared" si="24"/>
        <v>-7.2847682119205306</v>
      </c>
      <c r="S41" s="124">
        <f t="shared" si="24"/>
        <v>-9.1883614088820806</v>
      </c>
      <c r="T41" s="124">
        <f t="shared" si="24"/>
        <v>-9.160532040107789</v>
      </c>
      <c r="U41" s="125"/>
      <c r="V41" s="126">
        <f t="shared" si="1"/>
        <v>-2.0598138245197108</v>
      </c>
      <c r="W41" s="126">
        <f t="shared" si="2"/>
        <v>-7.0598138245197113</v>
      </c>
      <c r="X41" s="126">
        <f t="shared" si="3"/>
        <v>2.9401861754802892</v>
      </c>
      <c r="Y41" s="126">
        <f t="shared" si="4"/>
        <v>-7.4633313310936042</v>
      </c>
      <c r="Z41" s="126">
        <f t="shared" si="5"/>
        <v>3.343703682054183</v>
      </c>
      <c r="AA41" s="126">
        <f t="shared" si="6"/>
        <v>1.2161269001981476</v>
      </c>
      <c r="AB41" s="126">
        <f t="shared" si="7"/>
        <v>-3.7838730998018524</v>
      </c>
      <c r="AC41" s="126">
        <f t="shared" si="8"/>
        <v>6.2161269001981481</v>
      </c>
      <c r="AD41" s="126">
        <f t="shared" si="9"/>
        <v>-8.6112143967318779</v>
      </c>
      <c r="AE41" s="126">
        <f t="shared" si="10"/>
        <v>11.043468197128174</v>
      </c>
      <c r="AF41" s="126">
        <f t="shared" si="11"/>
        <v>-1.1720546667504566</v>
      </c>
      <c r="AG41" s="126">
        <f t="shared" si="12"/>
        <v>-6.1720546667504568</v>
      </c>
      <c r="AH41" s="126">
        <f t="shared" si="13"/>
        <v>3.8279453332495432</v>
      </c>
      <c r="AI41" s="126">
        <f t="shared" si="14"/>
        <v>-7.8825883706633224</v>
      </c>
      <c r="AJ41" s="126">
        <f t="shared" si="15"/>
        <v>5.5384790371624089</v>
      </c>
      <c r="AK41" s="126">
        <f t="shared" si="16"/>
        <v>-1.2027032292632218</v>
      </c>
      <c r="AL41" s="126">
        <f t="shared" si="17"/>
        <v>-6.2027032292632214</v>
      </c>
      <c r="AM41" s="126">
        <f t="shared" si="18"/>
        <v>3.7972967707367782</v>
      </c>
      <c r="AN41" s="126">
        <f t="shared" si="19"/>
        <v>-8.1507421133044726</v>
      </c>
      <c r="AO41" s="126">
        <f t="shared" si="20"/>
        <v>5.7453356547780299</v>
      </c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</row>
    <row r="42" spans="1:128">
      <c r="A42" s="114" t="s">
        <v>17</v>
      </c>
      <c r="B42" s="115" t="s">
        <v>95</v>
      </c>
      <c r="C42" s="114" t="s">
        <v>93</v>
      </c>
      <c r="D42" s="117">
        <v>3</v>
      </c>
      <c r="E42" s="115">
        <v>447.16639999999995</v>
      </c>
      <c r="F42" s="118">
        <f t="shared" si="0"/>
        <v>447.29999999999995</v>
      </c>
      <c r="G42" s="119">
        <v>0.1042</v>
      </c>
      <c r="H42" s="119">
        <v>2.9399999999999999E-2</v>
      </c>
      <c r="I42" s="120">
        <v>0.1336</v>
      </c>
      <c r="J42" s="118">
        <f t="shared" si="21"/>
        <v>298.73652975748445</v>
      </c>
      <c r="K42" s="135">
        <v>447.11</v>
      </c>
      <c r="L42" s="135">
        <v>447.24</v>
      </c>
      <c r="M42" s="128">
        <v>9.7199999999999995E-2</v>
      </c>
      <c r="N42" s="128">
        <v>3.0499999999999999E-2</v>
      </c>
      <c r="O42" s="128">
        <v>0.12770000000000001</v>
      </c>
      <c r="P42" s="135">
        <v>285.58</v>
      </c>
      <c r="Q42" s="124">
        <f t="shared" si="24"/>
        <v>-6.7178502879078756</v>
      </c>
      <c r="R42" s="124">
        <f t="shared" si="24"/>
        <v>3.7414965986394573</v>
      </c>
      <c r="S42" s="124">
        <f t="shared" si="24"/>
        <v>-4.4161676646706507</v>
      </c>
      <c r="T42" s="124">
        <f t="shared" si="24"/>
        <v>-4.4040579061974743</v>
      </c>
      <c r="U42" s="125"/>
      <c r="V42" s="126">
        <f t="shared" si="1"/>
        <v>-2.0598138245197108</v>
      </c>
      <c r="W42" s="126">
        <f t="shared" si="2"/>
        <v>-7.0598138245197113</v>
      </c>
      <c r="X42" s="126">
        <f t="shared" si="3"/>
        <v>2.9401861754802892</v>
      </c>
      <c r="Y42" s="126">
        <f t="shared" si="4"/>
        <v>-7.4633313310936042</v>
      </c>
      <c r="Z42" s="126">
        <f t="shared" si="5"/>
        <v>3.343703682054183</v>
      </c>
      <c r="AA42" s="126">
        <f t="shared" si="6"/>
        <v>1.2161269001981476</v>
      </c>
      <c r="AB42" s="126">
        <f t="shared" si="7"/>
        <v>-3.7838730998018524</v>
      </c>
      <c r="AC42" s="126">
        <f t="shared" si="8"/>
        <v>6.2161269001981481</v>
      </c>
      <c r="AD42" s="126">
        <f t="shared" si="9"/>
        <v>-8.6112143967318779</v>
      </c>
      <c r="AE42" s="126">
        <f t="shared" si="10"/>
        <v>11.043468197128174</v>
      </c>
      <c r="AF42" s="126">
        <f t="shared" si="11"/>
        <v>-1.1720546667504566</v>
      </c>
      <c r="AG42" s="126">
        <f t="shared" si="12"/>
        <v>-6.1720546667504568</v>
      </c>
      <c r="AH42" s="126">
        <f t="shared" si="13"/>
        <v>3.8279453332495432</v>
      </c>
      <c r="AI42" s="126">
        <f t="shared" si="14"/>
        <v>-7.8825883706633224</v>
      </c>
      <c r="AJ42" s="126">
        <f t="shared" si="15"/>
        <v>5.5384790371624089</v>
      </c>
      <c r="AK42" s="126">
        <f t="shared" si="16"/>
        <v>-1.2027032292632218</v>
      </c>
      <c r="AL42" s="126">
        <f t="shared" si="17"/>
        <v>-6.2027032292632214</v>
      </c>
      <c r="AM42" s="126">
        <f t="shared" si="18"/>
        <v>3.7972967707367782</v>
      </c>
      <c r="AN42" s="126">
        <f t="shared" si="19"/>
        <v>-8.1507421133044726</v>
      </c>
      <c r="AO42" s="126">
        <f t="shared" si="20"/>
        <v>5.7453356547780299</v>
      </c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</row>
    <row r="43" spans="1:128">
      <c r="A43" s="114" t="s">
        <v>17</v>
      </c>
      <c r="B43" s="115" t="s">
        <v>95</v>
      </c>
      <c r="C43" s="114" t="s">
        <v>93</v>
      </c>
      <c r="D43" s="117">
        <v>4</v>
      </c>
      <c r="E43" s="115">
        <v>447.89260000000007</v>
      </c>
      <c r="F43" s="118">
        <f t="shared" si="0"/>
        <v>448.20000000000005</v>
      </c>
      <c r="G43" s="119">
        <v>0.25779999999999997</v>
      </c>
      <c r="H43" s="119">
        <v>4.9599999999999998E-2</v>
      </c>
      <c r="I43" s="120">
        <v>0.30739999999999995</v>
      </c>
      <c r="J43" s="118">
        <f t="shared" si="21"/>
        <v>686.14753551340414</v>
      </c>
      <c r="K43" s="135">
        <v>447.75</v>
      </c>
      <c r="L43" s="135">
        <v>448.07</v>
      </c>
      <c r="M43" s="128">
        <v>0.26629999999999998</v>
      </c>
      <c r="N43" s="128">
        <v>5.16E-2</v>
      </c>
      <c r="O43" s="128">
        <v>0.31790000000000002</v>
      </c>
      <c r="P43" s="135">
        <v>709.80100000000004</v>
      </c>
      <c r="Q43" s="124">
        <f t="shared" si="24"/>
        <v>3.2971295577967448</v>
      </c>
      <c r="R43" s="124">
        <f t="shared" si="24"/>
        <v>4.0322580645161334</v>
      </c>
      <c r="S43" s="124">
        <f t="shared" si="24"/>
        <v>3.4157449577098458</v>
      </c>
      <c r="T43" s="124">
        <f t="shared" si="24"/>
        <v>3.4472854979938683</v>
      </c>
      <c r="U43" s="125"/>
      <c r="V43" s="126">
        <f t="shared" si="1"/>
        <v>-2.0598138245197108</v>
      </c>
      <c r="W43" s="126">
        <f t="shared" si="2"/>
        <v>-7.0598138245197113</v>
      </c>
      <c r="X43" s="126">
        <f t="shared" si="3"/>
        <v>2.9401861754802892</v>
      </c>
      <c r="Y43" s="126">
        <f t="shared" si="4"/>
        <v>-7.4633313310936042</v>
      </c>
      <c r="Z43" s="126">
        <f t="shared" si="5"/>
        <v>3.343703682054183</v>
      </c>
      <c r="AA43" s="126">
        <f t="shared" si="6"/>
        <v>1.2161269001981476</v>
      </c>
      <c r="AB43" s="126">
        <f t="shared" si="7"/>
        <v>-3.7838730998018524</v>
      </c>
      <c r="AC43" s="126">
        <f t="shared" si="8"/>
        <v>6.2161269001981481</v>
      </c>
      <c r="AD43" s="126">
        <f t="shared" si="9"/>
        <v>-8.6112143967318779</v>
      </c>
      <c r="AE43" s="126">
        <f t="shared" si="10"/>
        <v>11.043468197128174</v>
      </c>
      <c r="AF43" s="126">
        <f t="shared" si="11"/>
        <v>-1.1720546667504566</v>
      </c>
      <c r="AG43" s="126">
        <f t="shared" si="12"/>
        <v>-6.1720546667504568</v>
      </c>
      <c r="AH43" s="126">
        <f t="shared" si="13"/>
        <v>3.8279453332495432</v>
      </c>
      <c r="AI43" s="126">
        <f t="shared" si="14"/>
        <v>-7.8825883706633224</v>
      </c>
      <c r="AJ43" s="126">
        <f t="shared" si="15"/>
        <v>5.5384790371624089</v>
      </c>
      <c r="AK43" s="126">
        <f t="shared" si="16"/>
        <v>-1.2027032292632218</v>
      </c>
      <c r="AL43" s="126">
        <f t="shared" si="17"/>
        <v>-6.2027032292632214</v>
      </c>
      <c r="AM43" s="126">
        <f t="shared" si="18"/>
        <v>3.7972967707367782</v>
      </c>
      <c r="AN43" s="126">
        <f t="shared" si="19"/>
        <v>-8.1507421133044726</v>
      </c>
      <c r="AO43" s="126">
        <f t="shared" si="20"/>
        <v>5.7453356547780299</v>
      </c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</row>
    <row r="44" spans="1:128">
      <c r="A44" s="114" t="s">
        <v>17</v>
      </c>
      <c r="B44" s="115" t="s">
        <v>95</v>
      </c>
      <c r="C44" s="114" t="s">
        <v>93</v>
      </c>
      <c r="D44" s="117">
        <v>5</v>
      </c>
      <c r="E44" s="115">
        <v>448.05059</v>
      </c>
      <c r="F44" s="118">
        <f t="shared" si="0"/>
        <v>448.7</v>
      </c>
      <c r="G44" s="119">
        <v>0.52261000000000002</v>
      </c>
      <c r="H44" s="119">
        <v>0.1268</v>
      </c>
      <c r="I44" s="120">
        <v>0.64941000000000004</v>
      </c>
      <c r="J44" s="118">
        <f t="shared" si="21"/>
        <v>1448.6198674608547</v>
      </c>
      <c r="K44" s="135">
        <v>447.93</v>
      </c>
      <c r="L44" s="135">
        <v>448.57</v>
      </c>
      <c r="M44" s="128">
        <v>0.51629999999999998</v>
      </c>
      <c r="N44" s="128">
        <v>0.1275</v>
      </c>
      <c r="O44" s="128">
        <v>0.64380000000000004</v>
      </c>
      <c r="P44" s="135">
        <v>1436.51</v>
      </c>
      <c r="Q44" s="124">
        <f t="shared" si="24"/>
        <v>-1.2074013126423218</v>
      </c>
      <c r="R44" s="124">
        <f t="shared" si="24"/>
        <v>0.55205047318612477</v>
      </c>
      <c r="S44" s="124">
        <f t="shared" si="24"/>
        <v>-0.86386104310066125</v>
      </c>
      <c r="T44" s="124">
        <f t="shared" si="24"/>
        <v>-0.83595895188714642</v>
      </c>
      <c r="U44" s="125"/>
      <c r="V44" s="126">
        <f t="shared" si="1"/>
        <v>-2.0598138245197108</v>
      </c>
      <c r="W44" s="126">
        <f t="shared" si="2"/>
        <v>-7.0598138245197113</v>
      </c>
      <c r="X44" s="126">
        <f t="shared" si="3"/>
        <v>2.9401861754802892</v>
      </c>
      <c r="Y44" s="126">
        <f t="shared" si="4"/>
        <v>-7.4633313310936042</v>
      </c>
      <c r="Z44" s="126">
        <f t="shared" si="5"/>
        <v>3.343703682054183</v>
      </c>
      <c r="AA44" s="126">
        <f t="shared" si="6"/>
        <v>1.2161269001981476</v>
      </c>
      <c r="AB44" s="126">
        <f t="shared" si="7"/>
        <v>-3.7838730998018524</v>
      </c>
      <c r="AC44" s="126">
        <f t="shared" si="8"/>
        <v>6.2161269001981481</v>
      </c>
      <c r="AD44" s="126">
        <f t="shared" si="9"/>
        <v>-8.6112143967318779</v>
      </c>
      <c r="AE44" s="126">
        <f t="shared" si="10"/>
        <v>11.043468197128174</v>
      </c>
      <c r="AF44" s="126">
        <f t="shared" si="11"/>
        <v>-1.1720546667504566</v>
      </c>
      <c r="AG44" s="126">
        <f t="shared" si="12"/>
        <v>-6.1720546667504568</v>
      </c>
      <c r="AH44" s="126">
        <f t="shared" si="13"/>
        <v>3.8279453332495432</v>
      </c>
      <c r="AI44" s="126">
        <f t="shared" si="14"/>
        <v>-7.8825883706633224</v>
      </c>
      <c r="AJ44" s="126">
        <f t="shared" si="15"/>
        <v>5.5384790371624089</v>
      </c>
      <c r="AK44" s="126">
        <f t="shared" si="16"/>
        <v>-1.2027032292632218</v>
      </c>
      <c r="AL44" s="126">
        <f t="shared" si="17"/>
        <v>-6.2027032292632214</v>
      </c>
      <c r="AM44" s="126">
        <f t="shared" si="18"/>
        <v>3.7972967707367782</v>
      </c>
      <c r="AN44" s="126">
        <f t="shared" si="19"/>
        <v>-8.1507421133044726</v>
      </c>
      <c r="AO44" s="126">
        <f t="shared" si="20"/>
        <v>5.7453356547780299</v>
      </c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</row>
    <row r="45" spans="1:128">
      <c r="A45" s="114" t="s">
        <v>17</v>
      </c>
      <c r="B45" s="115" t="s">
        <v>95</v>
      </c>
      <c r="C45" s="114" t="s">
        <v>93</v>
      </c>
      <c r="D45" s="117">
        <v>6</v>
      </c>
      <c r="E45" s="115">
        <v>447.39800000000008</v>
      </c>
      <c r="F45" s="118">
        <f t="shared" si="0"/>
        <v>448.30000000000007</v>
      </c>
      <c r="G45" s="119">
        <v>0.752</v>
      </c>
      <c r="H45" s="119">
        <v>0.15</v>
      </c>
      <c r="I45" s="120">
        <v>0.90200000000000002</v>
      </c>
      <c r="J45" s="118">
        <f t="shared" si="21"/>
        <v>2014.5692615633793</v>
      </c>
      <c r="K45" s="135">
        <v>447.24</v>
      </c>
      <c r="L45" s="135">
        <v>448.14</v>
      </c>
      <c r="M45" s="128">
        <v>0.74480000000000002</v>
      </c>
      <c r="N45" s="128">
        <v>0.15629999999999999</v>
      </c>
      <c r="O45" s="128">
        <v>0.90110000000000001</v>
      </c>
      <c r="P45" s="135">
        <v>2013.2739999999999</v>
      </c>
      <c r="Q45" s="124">
        <f t="shared" si="24"/>
        <v>-0.95744680851063624</v>
      </c>
      <c r="R45" s="124">
        <f t="shared" si="24"/>
        <v>4.2</v>
      </c>
      <c r="S45" s="124">
        <f t="shared" si="24"/>
        <v>-9.9778270509979144E-2</v>
      </c>
      <c r="T45" s="124">
        <f t="shared" si="24"/>
        <v>-6.4294714909640602E-2</v>
      </c>
      <c r="U45" s="125"/>
      <c r="V45" s="126">
        <f t="shared" si="1"/>
        <v>-2.0598138245197108</v>
      </c>
      <c r="W45" s="126">
        <f t="shared" si="2"/>
        <v>-7.0598138245197113</v>
      </c>
      <c r="X45" s="126">
        <f t="shared" si="3"/>
        <v>2.9401861754802892</v>
      </c>
      <c r="Y45" s="126">
        <f t="shared" si="4"/>
        <v>-7.4633313310936042</v>
      </c>
      <c r="Z45" s="126">
        <f t="shared" si="5"/>
        <v>3.343703682054183</v>
      </c>
      <c r="AA45" s="126">
        <f t="shared" si="6"/>
        <v>1.2161269001981476</v>
      </c>
      <c r="AB45" s="126">
        <f t="shared" si="7"/>
        <v>-3.7838730998018524</v>
      </c>
      <c r="AC45" s="126">
        <f t="shared" si="8"/>
        <v>6.2161269001981481</v>
      </c>
      <c r="AD45" s="126">
        <f t="shared" si="9"/>
        <v>-8.6112143967318779</v>
      </c>
      <c r="AE45" s="126">
        <f t="shared" si="10"/>
        <v>11.043468197128174</v>
      </c>
      <c r="AF45" s="126">
        <f t="shared" si="11"/>
        <v>-1.1720546667504566</v>
      </c>
      <c r="AG45" s="126">
        <f t="shared" si="12"/>
        <v>-6.1720546667504568</v>
      </c>
      <c r="AH45" s="126">
        <f t="shared" si="13"/>
        <v>3.8279453332495432</v>
      </c>
      <c r="AI45" s="126">
        <f t="shared" si="14"/>
        <v>-7.8825883706633224</v>
      </c>
      <c r="AJ45" s="126">
        <f t="shared" si="15"/>
        <v>5.5384790371624089</v>
      </c>
      <c r="AK45" s="126">
        <f t="shared" si="16"/>
        <v>-1.2027032292632218</v>
      </c>
      <c r="AL45" s="126">
        <f t="shared" si="17"/>
        <v>-6.2027032292632214</v>
      </c>
      <c r="AM45" s="126">
        <f t="shared" si="18"/>
        <v>3.7972967707367782</v>
      </c>
      <c r="AN45" s="126">
        <f t="shared" si="19"/>
        <v>-8.1507421133044726</v>
      </c>
      <c r="AO45" s="126">
        <f t="shared" si="20"/>
        <v>5.7453356547780299</v>
      </c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</row>
    <row r="46" spans="1:128">
      <c r="A46" s="114" t="s">
        <v>17</v>
      </c>
      <c r="B46" s="115" t="s">
        <v>95</v>
      </c>
      <c r="C46" s="114" t="s">
        <v>93</v>
      </c>
      <c r="D46" s="117">
        <v>7</v>
      </c>
      <c r="E46" s="115">
        <v>447.39829999999995</v>
      </c>
      <c r="F46" s="118">
        <f t="shared" si="0"/>
        <v>449.29999999999995</v>
      </c>
      <c r="G46" s="119">
        <v>1.5027999999999999</v>
      </c>
      <c r="H46" s="119">
        <v>0.39889999999999998</v>
      </c>
      <c r="I46" s="120">
        <v>1.9016999999999999</v>
      </c>
      <c r="J46" s="118">
        <f t="shared" si="21"/>
        <v>4243.767696402304</v>
      </c>
      <c r="K46" s="135">
        <v>446.46</v>
      </c>
      <c r="L46" s="135">
        <v>448.38</v>
      </c>
      <c r="M46" s="128">
        <v>1.5155000000000001</v>
      </c>
      <c r="N46" s="128">
        <v>0.40899999999999997</v>
      </c>
      <c r="O46" s="128">
        <v>1.9245000000000001</v>
      </c>
      <c r="P46" s="135">
        <v>4303.6080000000002</v>
      </c>
      <c r="Q46" s="124">
        <f t="shared" si="24"/>
        <v>0.84508916688848523</v>
      </c>
      <c r="R46" s="124">
        <f t="shared" si="24"/>
        <v>2.5319628979694158</v>
      </c>
      <c r="S46" s="124">
        <f t="shared" si="24"/>
        <v>1.198927275595528</v>
      </c>
      <c r="T46" s="124">
        <f t="shared" si="24"/>
        <v>1.4100749116976037</v>
      </c>
      <c r="U46" s="125"/>
      <c r="V46" s="126">
        <f t="shared" si="1"/>
        <v>-2.0598138245197108</v>
      </c>
      <c r="W46" s="126">
        <f t="shared" si="2"/>
        <v>-7.0598138245197113</v>
      </c>
      <c r="X46" s="126">
        <f t="shared" si="3"/>
        <v>2.9401861754802892</v>
      </c>
      <c r="Y46" s="126">
        <f t="shared" si="4"/>
        <v>-7.4633313310936042</v>
      </c>
      <c r="Z46" s="126">
        <f t="shared" si="5"/>
        <v>3.343703682054183</v>
      </c>
      <c r="AA46" s="126">
        <f t="shared" si="6"/>
        <v>1.2161269001981476</v>
      </c>
      <c r="AB46" s="126">
        <f t="shared" si="7"/>
        <v>-3.7838730998018524</v>
      </c>
      <c r="AC46" s="126">
        <f t="shared" si="8"/>
        <v>6.2161269001981481</v>
      </c>
      <c r="AD46" s="126">
        <f t="shared" si="9"/>
        <v>-8.6112143967318779</v>
      </c>
      <c r="AE46" s="126">
        <f t="shared" si="10"/>
        <v>11.043468197128174</v>
      </c>
      <c r="AF46" s="126">
        <f t="shared" si="11"/>
        <v>-1.1720546667504566</v>
      </c>
      <c r="AG46" s="126">
        <f t="shared" si="12"/>
        <v>-6.1720546667504568</v>
      </c>
      <c r="AH46" s="126">
        <f t="shared" si="13"/>
        <v>3.8279453332495432</v>
      </c>
      <c r="AI46" s="126">
        <f t="shared" si="14"/>
        <v>-7.8825883706633224</v>
      </c>
      <c r="AJ46" s="126">
        <f t="shared" si="15"/>
        <v>5.5384790371624089</v>
      </c>
      <c r="AK46" s="126">
        <f t="shared" si="16"/>
        <v>-1.2027032292632218</v>
      </c>
      <c r="AL46" s="126">
        <f t="shared" si="17"/>
        <v>-6.2027032292632214</v>
      </c>
      <c r="AM46" s="126">
        <f t="shared" si="18"/>
        <v>3.7972967707367782</v>
      </c>
      <c r="AN46" s="126">
        <f t="shared" si="19"/>
        <v>-8.1507421133044726</v>
      </c>
      <c r="AO46" s="126">
        <f t="shared" si="20"/>
        <v>5.7453356547780299</v>
      </c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</row>
    <row r="47" spans="1:128">
      <c r="A47" s="114" t="s">
        <v>17</v>
      </c>
      <c r="B47" s="115" t="s">
        <v>95</v>
      </c>
      <c r="C47" s="114" t="s">
        <v>93</v>
      </c>
      <c r="D47" s="117">
        <v>8</v>
      </c>
      <c r="E47" s="115">
        <v>447.49529999999993</v>
      </c>
      <c r="F47" s="118">
        <f t="shared" si="0"/>
        <v>449.99999999999994</v>
      </c>
      <c r="G47" s="119">
        <v>2.0022000000000002</v>
      </c>
      <c r="H47" s="119">
        <v>0.50249999999999995</v>
      </c>
      <c r="I47" s="120">
        <v>2.5047000000000001</v>
      </c>
      <c r="J47" s="118">
        <f t="shared" si="21"/>
        <v>5585.3562623474418</v>
      </c>
      <c r="K47" s="135">
        <v>447.34</v>
      </c>
      <c r="L47" s="135">
        <v>449.87</v>
      </c>
      <c r="M47" s="128">
        <v>2.0186000000000002</v>
      </c>
      <c r="N47" s="128">
        <v>0.50739999999999996</v>
      </c>
      <c r="O47" s="128">
        <v>2.5259999999999998</v>
      </c>
      <c r="P47" s="135">
        <v>5634.634</v>
      </c>
      <c r="Q47" s="124">
        <f t="shared" si="24"/>
        <v>0.81909899110977769</v>
      </c>
      <c r="R47" s="124">
        <f t="shared" si="24"/>
        <v>0.97512437810945585</v>
      </c>
      <c r="S47" s="124">
        <f t="shared" si="24"/>
        <v>0.85040124565814879</v>
      </c>
      <c r="T47" s="124">
        <f t="shared" si="24"/>
        <v>0.88226668699281052</v>
      </c>
      <c r="U47" s="125"/>
      <c r="V47" s="126">
        <f t="shared" si="1"/>
        <v>-2.0598138245197108</v>
      </c>
      <c r="W47" s="126">
        <f t="shared" si="2"/>
        <v>-7.0598138245197113</v>
      </c>
      <c r="X47" s="126">
        <f t="shared" si="3"/>
        <v>2.9401861754802892</v>
      </c>
      <c r="Y47" s="126">
        <f t="shared" si="4"/>
        <v>-7.4633313310936042</v>
      </c>
      <c r="Z47" s="126">
        <f t="shared" si="5"/>
        <v>3.343703682054183</v>
      </c>
      <c r="AA47" s="126">
        <f t="shared" si="6"/>
        <v>1.2161269001981476</v>
      </c>
      <c r="AB47" s="126">
        <f t="shared" si="7"/>
        <v>-3.7838730998018524</v>
      </c>
      <c r="AC47" s="126">
        <f t="shared" si="8"/>
        <v>6.2161269001981481</v>
      </c>
      <c r="AD47" s="126">
        <f t="shared" si="9"/>
        <v>-8.6112143967318779</v>
      </c>
      <c r="AE47" s="126">
        <f t="shared" si="10"/>
        <v>11.043468197128174</v>
      </c>
      <c r="AF47" s="126">
        <f t="shared" si="11"/>
        <v>-1.1720546667504566</v>
      </c>
      <c r="AG47" s="126">
        <f t="shared" si="12"/>
        <v>-6.1720546667504568</v>
      </c>
      <c r="AH47" s="126">
        <f t="shared" si="13"/>
        <v>3.8279453332495432</v>
      </c>
      <c r="AI47" s="126">
        <f t="shared" si="14"/>
        <v>-7.8825883706633224</v>
      </c>
      <c r="AJ47" s="126">
        <f t="shared" si="15"/>
        <v>5.5384790371624089</v>
      </c>
      <c r="AK47" s="126">
        <f t="shared" si="16"/>
        <v>-1.2027032292632218</v>
      </c>
      <c r="AL47" s="126">
        <f t="shared" si="17"/>
        <v>-6.2027032292632214</v>
      </c>
      <c r="AM47" s="126">
        <f t="shared" si="18"/>
        <v>3.7972967707367782</v>
      </c>
      <c r="AN47" s="126">
        <f t="shared" si="19"/>
        <v>-8.1507421133044726</v>
      </c>
      <c r="AO47" s="126">
        <f t="shared" si="20"/>
        <v>5.7453356547780299</v>
      </c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</row>
    <row r="48" spans="1:128">
      <c r="A48" s="114" t="s">
        <v>17</v>
      </c>
      <c r="B48" s="115" t="s">
        <v>95</v>
      </c>
      <c r="C48" s="114" t="s">
        <v>93</v>
      </c>
      <c r="D48" s="117">
        <v>9</v>
      </c>
      <c r="E48" s="115">
        <v>446.95150000000001</v>
      </c>
      <c r="F48" s="118">
        <f t="shared" si="0"/>
        <v>450.2</v>
      </c>
      <c r="G48" s="119">
        <v>2.4980000000000002</v>
      </c>
      <c r="H48" s="119">
        <v>0.75049999999999994</v>
      </c>
      <c r="I48" s="120">
        <v>3.2484999999999999</v>
      </c>
      <c r="J48" s="118">
        <f t="shared" si="21"/>
        <v>7248.2459170357752</v>
      </c>
      <c r="K48" s="135">
        <v>446.76</v>
      </c>
      <c r="L48" s="135">
        <v>450.04</v>
      </c>
      <c r="M48" s="128">
        <v>2.5139</v>
      </c>
      <c r="N48" s="128">
        <v>0.76239999999999997</v>
      </c>
      <c r="O48" s="128">
        <v>3.2763</v>
      </c>
      <c r="P48" s="135">
        <v>7313.1350000000002</v>
      </c>
      <c r="Q48" s="124">
        <f t="shared" si="24"/>
        <v>0.63650920736588479</v>
      </c>
      <c r="R48" s="124">
        <f t="shared" si="24"/>
        <v>1.5856095936042667</v>
      </c>
      <c r="S48" s="124">
        <f t="shared" si="24"/>
        <v>0.85577959058026931</v>
      </c>
      <c r="T48" s="124">
        <f t="shared" si="24"/>
        <v>0.89523843019335536</v>
      </c>
      <c r="U48" s="125"/>
      <c r="V48" s="126">
        <f t="shared" si="1"/>
        <v>-2.0598138245197108</v>
      </c>
      <c r="W48" s="126">
        <f t="shared" si="2"/>
        <v>-7.0598138245197113</v>
      </c>
      <c r="X48" s="126">
        <f t="shared" si="3"/>
        <v>2.9401861754802892</v>
      </c>
      <c r="Y48" s="126">
        <f t="shared" si="4"/>
        <v>-7.4633313310936042</v>
      </c>
      <c r="Z48" s="126">
        <f t="shared" si="5"/>
        <v>3.343703682054183</v>
      </c>
      <c r="AA48" s="126">
        <f t="shared" si="6"/>
        <v>1.2161269001981476</v>
      </c>
      <c r="AB48" s="126">
        <f t="shared" si="7"/>
        <v>-3.7838730998018524</v>
      </c>
      <c r="AC48" s="126">
        <f t="shared" si="8"/>
        <v>6.2161269001981481</v>
      </c>
      <c r="AD48" s="126">
        <f t="shared" si="9"/>
        <v>-8.6112143967318779</v>
      </c>
      <c r="AE48" s="126">
        <f t="shared" si="10"/>
        <v>11.043468197128174</v>
      </c>
      <c r="AF48" s="126">
        <f t="shared" si="11"/>
        <v>-1.1720546667504566</v>
      </c>
      <c r="AG48" s="126">
        <f t="shared" si="12"/>
        <v>-6.1720546667504568</v>
      </c>
      <c r="AH48" s="126">
        <f t="shared" si="13"/>
        <v>3.8279453332495432</v>
      </c>
      <c r="AI48" s="126">
        <f t="shared" si="14"/>
        <v>-7.8825883706633224</v>
      </c>
      <c r="AJ48" s="126">
        <f t="shared" si="15"/>
        <v>5.5384790371624089</v>
      </c>
      <c r="AK48" s="126">
        <f t="shared" si="16"/>
        <v>-1.2027032292632218</v>
      </c>
      <c r="AL48" s="126">
        <f t="shared" si="17"/>
        <v>-6.2027032292632214</v>
      </c>
      <c r="AM48" s="126">
        <f t="shared" si="18"/>
        <v>3.7972967707367782</v>
      </c>
      <c r="AN48" s="126">
        <f t="shared" si="19"/>
        <v>-8.1507421133044726</v>
      </c>
      <c r="AO48" s="126">
        <f t="shared" si="20"/>
        <v>5.7453356547780299</v>
      </c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</row>
    <row r="49" spans="1:128">
      <c r="A49" s="114" t="s">
        <v>18</v>
      </c>
      <c r="B49" s="115" t="s">
        <v>55</v>
      </c>
      <c r="C49" s="116" t="s">
        <v>143</v>
      </c>
      <c r="D49" s="136">
        <v>1</v>
      </c>
      <c r="E49" s="115">
        <v>447.75740000000002</v>
      </c>
      <c r="F49" s="118">
        <f t="shared" si="0"/>
        <v>447.8</v>
      </c>
      <c r="G49" s="119">
        <v>3.0599999999999999E-2</v>
      </c>
      <c r="H49" s="119">
        <v>1.2E-2</v>
      </c>
      <c r="I49" s="120">
        <v>4.2599999999999999E-2</v>
      </c>
      <c r="J49" s="118">
        <f t="shared" si="21"/>
        <v>95.137390380769745</v>
      </c>
      <c r="K49" s="121">
        <v>447.6</v>
      </c>
      <c r="L49" s="121">
        <v>447.6</v>
      </c>
      <c r="M49" s="122"/>
      <c r="N49" s="122"/>
      <c r="O49" s="122">
        <v>3.4700000000000002E-2</v>
      </c>
      <c r="P49" s="131">
        <v>78</v>
      </c>
      <c r="Q49" s="124"/>
      <c r="R49" s="124"/>
      <c r="S49" s="124">
        <f t="shared" si="24"/>
        <v>-18.544600938967129</v>
      </c>
      <c r="T49" s="124">
        <f t="shared" si="24"/>
        <v>-18.013307188877604</v>
      </c>
      <c r="U49" s="125"/>
      <c r="V49" s="126">
        <f t="shared" si="1"/>
        <v>-2.0598138245197108</v>
      </c>
      <c r="W49" s="126">
        <f t="shared" si="2"/>
        <v>-7.0598138245197113</v>
      </c>
      <c r="X49" s="126">
        <f t="shared" si="3"/>
        <v>2.9401861754802892</v>
      </c>
      <c r="Y49" s="126">
        <f t="shared" si="4"/>
        <v>-7.4633313310936042</v>
      </c>
      <c r="Z49" s="126">
        <f t="shared" si="5"/>
        <v>3.343703682054183</v>
      </c>
      <c r="AA49" s="126">
        <f t="shared" si="6"/>
        <v>1.2161269001981476</v>
      </c>
      <c r="AB49" s="126">
        <f t="shared" si="7"/>
        <v>-3.7838730998018524</v>
      </c>
      <c r="AC49" s="126">
        <f t="shared" si="8"/>
        <v>6.2161269001981481</v>
      </c>
      <c r="AD49" s="126">
        <f t="shared" si="9"/>
        <v>-8.6112143967318779</v>
      </c>
      <c r="AE49" s="126">
        <f t="shared" si="10"/>
        <v>11.043468197128174</v>
      </c>
      <c r="AF49" s="126">
        <f t="shared" si="11"/>
        <v>-1.1720546667504566</v>
      </c>
      <c r="AG49" s="126">
        <f t="shared" si="12"/>
        <v>-6.1720546667504568</v>
      </c>
      <c r="AH49" s="126">
        <f t="shared" si="13"/>
        <v>3.8279453332495432</v>
      </c>
      <c r="AI49" s="126">
        <f t="shared" si="14"/>
        <v>-7.8825883706633224</v>
      </c>
      <c r="AJ49" s="126">
        <f t="shared" si="15"/>
        <v>5.5384790371624089</v>
      </c>
      <c r="AK49" s="126">
        <f t="shared" si="16"/>
        <v>-1.2027032292632218</v>
      </c>
      <c r="AL49" s="126">
        <f t="shared" si="17"/>
        <v>-6.2027032292632214</v>
      </c>
      <c r="AM49" s="126">
        <f t="shared" si="18"/>
        <v>3.7972967707367782</v>
      </c>
      <c r="AN49" s="126">
        <f t="shared" si="19"/>
        <v>-8.1507421133044726</v>
      </c>
      <c r="AO49" s="126">
        <f t="shared" si="20"/>
        <v>5.7453356547780299</v>
      </c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</row>
    <row r="50" spans="1:128">
      <c r="A50" s="114" t="s">
        <v>18</v>
      </c>
      <c r="B50" s="115" t="s">
        <v>55</v>
      </c>
      <c r="C50" s="116" t="s">
        <v>143</v>
      </c>
      <c r="D50" s="136">
        <v>2</v>
      </c>
      <c r="E50" s="115">
        <v>447.83169999999996</v>
      </c>
      <c r="F50" s="118">
        <f t="shared" si="0"/>
        <v>447.9</v>
      </c>
      <c r="G50" s="119">
        <v>5.3400000000000003E-2</v>
      </c>
      <c r="H50" s="119">
        <v>1.49E-2</v>
      </c>
      <c r="I50" s="120">
        <v>6.83E-2</v>
      </c>
      <c r="J50" s="118">
        <f t="shared" si="21"/>
        <v>152.50387426654962</v>
      </c>
      <c r="K50" s="127">
        <v>447.7</v>
      </c>
      <c r="L50" s="127">
        <v>447.8</v>
      </c>
      <c r="M50" s="128"/>
      <c r="N50" s="128"/>
      <c r="O50" s="128">
        <v>6.1699999999999998E-2</v>
      </c>
      <c r="P50" s="132">
        <v>138</v>
      </c>
      <c r="Q50" s="124"/>
      <c r="R50" s="124"/>
      <c r="S50" s="124">
        <f t="shared" si="24"/>
        <v>-9.663250366032214</v>
      </c>
      <c r="T50" s="124">
        <f t="shared" si="24"/>
        <v>-9.5104956095734501</v>
      </c>
      <c r="U50" s="125"/>
      <c r="V50" s="126">
        <f t="shared" ref="V50:V113" si="25">$Q$180</f>
        <v>-2.0598138245197108</v>
      </c>
      <c r="W50" s="126">
        <f t="shared" si="2"/>
        <v>-7.0598138245197113</v>
      </c>
      <c r="X50" s="126">
        <f t="shared" si="3"/>
        <v>2.9401861754802892</v>
      </c>
      <c r="Y50" s="126">
        <f t="shared" si="4"/>
        <v>-7.4633313310936042</v>
      </c>
      <c r="Z50" s="126">
        <f t="shared" si="5"/>
        <v>3.343703682054183</v>
      </c>
      <c r="AA50" s="126">
        <f t="shared" si="6"/>
        <v>1.2161269001981476</v>
      </c>
      <c r="AB50" s="126">
        <f t="shared" si="7"/>
        <v>-3.7838730998018524</v>
      </c>
      <c r="AC50" s="126">
        <f t="shared" si="8"/>
        <v>6.2161269001981481</v>
      </c>
      <c r="AD50" s="126">
        <f t="shared" si="9"/>
        <v>-8.6112143967318779</v>
      </c>
      <c r="AE50" s="126">
        <f t="shared" si="10"/>
        <v>11.043468197128174</v>
      </c>
      <c r="AF50" s="126">
        <f t="shared" si="11"/>
        <v>-1.1720546667504566</v>
      </c>
      <c r="AG50" s="126">
        <f t="shared" si="12"/>
        <v>-6.1720546667504568</v>
      </c>
      <c r="AH50" s="126">
        <f t="shared" si="13"/>
        <v>3.8279453332495432</v>
      </c>
      <c r="AI50" s="126">
        <f t="shared" si="14"/>
        <v>-7.8825883706633224</v>
      </c>
      <c r="AJ50" s="126">
        <f t="shared" si="15"/>
        <v>5.5384790371624089</v>
      </c>
      <c r="AK50" s="126">
        <f t="shared" si="16"/>
        <v>-1.2027032292632218</v>
      </c>
      <c r="AL50" s="126">
        <f t="shared" si="17"/>
        <v>-6.2027032292632214</v>
      </c>
      <c r="AM50" s="126">
        <f t="shared" si="18"/>
        <v>3.7972967707367782</v>
      </c>
      <c r="AN50" s="126">
        <f t="shared" si="19"/>
        <v>-8.1507421133044726</v>
      </c>
      <c r="AO50" s="126">
        <f t="shared" si="20"/>
        <v>5.7453356547780299</v>
      </c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</row>
    <row r="51" spans="1:128">
      <c r="A51" s="114" t="s">
        <v>18</v>
      </c>
      <c r="B51" s="115" t="s">
        <v>55</v>
      </c>
      <c r="C51" s="116" t="s">
        <v>143</v>
      </c>
      <c r="D51" s="136">
        <v>3</v>
      </c>
      <c r="E51" s="115">
        <v>447.86849999999998</v>
      </c>
      <c r="F51" s="118">
        <f t="shared" si="0"/>
        <v>448</v>
      </c>
      <c r="G51" s="119">
        <v>0.1009</v>
      </c>
      <c r="H51" s="119">
        <v>3.0599999999999999E-2</v>
      </c>
      <c r="I51" s="120">
        <v>0.13150000000000001</v>
      </c>
      <c r="J51" s="118">
        <f t="shared" si="21"/>
        <v>293.58043973509638</v>
      </c>
      <c r="K51" s="127">
        <v>447.7</v>
      </c>
      <c r="L51" s="127">
        <v>447.8</v>
      </c>
      <c r="M51" s="128"/>
      <c r="N51" s="128"/>
      <c r="O51" s="128">
        <v>9.9900000000000003E-2</v>
      </c>
      <c r="P51" s="132">
        <v>223</v>
      </c>
      <c r="Q51" s="124"/>
      <c r="R51" s="124"/>
      <c r="S51" s="124">
        <f t="shared" si="24"/>
        <v>-24.030418250950571</v>
      </c>
      <c r="T51" s="124">
        <f t="shared" si="24"/>
        <v>-24.041260990951084</v>
      </c>
      <c r="U51" s="125"/>
      <c r="V51" s="126">
        <f t="shared" si="25"/>
        <v>-2.0598138245197108</v>
      </c>
      <c r="W51" s="126">
        <f t="shared" si="2"/>
        <v>-7.0598138245197113</v>
      </c>
      <c r="X51" s="126">
        <f t="shared" si="3"/>
        <v>2.9401861754802892</v>
      </c>
      <c r="Y51" s="126">
        <f t="shared" si="4"/>
        <v>-7.4633313310936042</v>
      </c>
      <c r="Z51" s="126">
        <f t="shared" si="5"/>
        <v>3.343703682054183</v>
      </c>
      <c r="AA51" s="126">
        <f t="shared" si="6"/>
        <v>1.2161269001981476</v>
      </c>
      <c r="AB51" s="126">
        <f t="shared" si="7"/>
        <v>-3.7838730998018524</v>
      </c>
      <c r="AC51" s="126">
        <f t="shared" si="8"/>
        <v>6.2161269001981481</v>
      </c>
      <c r="AD51" s="126">
        <f t="shared" si="9"/>
        <v>-8.6112143967318779</v>
      </c>
      <c r="AE51" s="126">
        <f t="shared" si="10"/>
        <v>11.043468197128174</v>
      </c>
      <c r="AF51" s="126">
        <f t="shared" si="11"/>
        <v>-1.1720546667504566</v>
      </c>
      <c r="AG51" s="126">
        <f t="shared" si="12"/>
        <v>-6.1720546667504568</v>
      </c>
      <c r="AH51" s="126">
        <f t="shared" si="13"/>
        <v>3.8279453332495432</v>
      </c>
      <c r="AI51" s="126">
        <f t="shared" si="14"/>
        <v>-7.8825883706633224</v>
      </c>
      <c r="AJ51" s="126">
        <f t="shared" si="15"/>
        <v>5.5384790371624089</v>
      </c>
      <c r="AK51" s="126">
        <f t="shared" si="16"/>
        <v>-1.2027032292632218</v>
      </c>
      <c r="AL51" s="126">
        <f t="shared" si="17"/>
        <v>-6.2027032292632214</v>
      </c>
      <c r="AM51" s="126">
        <f t="shared" si="18"/>
        <v>3.7972967707367782</v>
      </c>
      <c r="AN51" s="126">
        <f t="shared" si="19"/>
        <v>-8.1507421133044726</v>
      </c>
      <c r="AO51" s="126">
        <f t="shared" si="20"/>
        <v>5.7453356547780299</v>
      </c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</row>
    <row r="52" spans="1:128">
      <c r="A52" s="114" t="s">
        <v>18</v>
      </c>
      <c r="B52" s="115" t="s">
        <v>55</v>
      </c>
      <c r="C52" s="116" t="s">
        <v>144</v>
      </c>
      <c r="D52" s="136">
        <v>4</v>
      </c>
      <c r="E52" s="115">
        <v>447.39150000000006</v>
      </c>
      <c r="F52" s="118">
        <f t="shared" si="0"/>
        <v>447.70000000000005</v>
      </c>
      <c r="G52" s="119">
        <v>0.2535</v>
      </c>
      <c r="H52" s="119">
        <v>5.5E-2</v>
      </c>
      <c r="I52" s="120">
        <v>0.3085</v>
      </c>
      <c r="J52" s="118">
        <f t="shared" si="21"/>
        <v>689.37327440800868</v>
      </c>
      <c r="K52" s="127">
        <v>447.2</v>
      </c>
      <c r="L52" s="127">
        <v>447.5</v>
      </c>
      <c r="M52" s="128">
        <v>0.24809999999999999</v>
      </c>
      <c r="N52" s="128">
        <v>4.9099999999999998E-2</v>
      </c>
      <c r="O52" s="128">
        <v>0.29720000000000002</v>
      </c>
      <c r="P52" s="132">
        <v>664</v>
      </c>
      <c r="Q52" s="124">
        <f t="shared" si="24"/>
        <v>-2.1301775147929058</v>
      </c>
      <c r="R52" s="124">
        <f t="shared" si="24"/>
        <v>-10.727272727272732</v>
      </c>
      <c r="S52" s="124">
        <f t="shared" si="24"/>
        <v>-3.6628849270664432</v>
      </c>
      <c r="T52" s="124">
        <f t="shared" si="24"/>
        <v>-3.6806292541290766</v>
      </c>
      <c r="U52" s="125"/>
      <c r="V52" s="126">
        <f t="shared" si="25"/>
        <v>-2.0598138245197108</v>
      </c>
      <c r="W52" s="126">
        <f t="shared" si="2"/>
        <v>-7.0598138245197113</v>
      </c>
      <c r="X52" s="126">
        <f t="shared" si="3"/>
        <v>2.9401861754802892</v>
      </c>
      <c r="Y52" s="126">
        <f t="shared" si="4"/>
        <v>-7.4633313310936042</v>
      </c>
      <c r="Z52" s="126">
        <f t="shared" si="5"/>
        <v>3.343703682054183</v>
      </c>
      <c r="AA52" s="126">
        <f t="shared" si="6"/>
        <v>1.2161269001981476</v>
      </c>
      <c r="AB52" s="126">
        <f t="shared" si="7"/>
        <v>-3.7838730998018524</v>
      </c>
      <c r="AC52" s="126">
        <f t="shared" si="8"/>
        <v>6.2161269001981481</v>
      </c>
      <c r="AD52" s="126">
        <f t="shared" si="9"/>
        <v>-8.6112143967318779</v>
      </c>
      <c r="AE52" s="126">
        <f t="shared" si="10"/>
        <v>11.043468197128174</v>
      </c>
      <c r="AF52" s="126">
        <f t="shared" si="11"/>
        <v>-1.1720546667504566</v>
      </c>
      <c r="AG52" s="126">
        <f t="shared" si="12"/>
        <v>-6.1720546667504568</v>
      </c>
      <c r="AH52" s="126">
        <f t="shared" si="13"/>
        <v>3.8279453332495432</v>
      </c>
      <c r="AI52" s="126">
        <f t="shared" si="14"/>
        <v>-7.8825883706633224</v>
      </c>
      <c r="AJ52" s="126">
        <f t="shared" si="15"/>
        <v>5.5384790371624089</v>
      </c>
      <c r="AK52" s="126">
        <f t="shared" si="16"/>
        <v>-1.2027032292632218</v>
      </c>
      <c r="AL52" s="126">
        <f t="shared" si="17"/>
        <v>-6.2027032292632214</v>
      </c>
      <c r="AM52" s="126">
        <f t="shared" si="18"/>
        <v>3.7972967707367782</v>
      </c>
      <c r="AN52" s="126">
        <f t="shared" si="19"/>
        <v>-8.1507421133044726</v>
      </c>
      <c r="AO52" s="126">
        <f t="shared" si="20"/>
        <v>5.7453356547780299</v>
      </c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</row>
    <row r="53" spans="1:128">
      <c r="A53" s="114" t="s">
        <v>18</v>
      </c>
      <c r="B53" s="115" t="s">
        <v>55</v>
      </c>
      <c r="C53" s="116" t="s">
        <v>144</v>
      </c>
      <c r="D53" s="136">
        <v>5</v>
      </c>
      <c r="E53" s="115">
        <v>447.87220000000002</v>
      </c>
      <c r="F53" s="118">
        <f t="shared" si="0"/>
        <v>448.50000000000006</v>
      </c>
      <c r="G53" s="119">
        <v>0.50309999999999999</v>
      </c>
      <c r="H53" s="119">
        <v>0.12470000000000001</v>
      </c>
      <c r="I53" s="120">
        <v>0.62780000000000002</v>
      </c>
      <c r="J53" s="118">
        <f t="shared" si="21"/>
        <v>1400.9980574762226</v>
      </c>
      <c r="K53" s="127">
        <v>447.8</v>
      </c>
      <c r="L53" s="127">
        <v>448.4</v>
      </c>
      <c r="M53" s="128">
        <v>0.49680000000000002</v>
      </c>
      <c r="N53" s="128">
        <v>0.126</v>
      </c>
      <c r="O53" s="128">
        <v>0.62280000000000002</v>
      </c>
      <c r="P53" s="132">
        <v>1390</v>
      </c>
      <c r="Q53" s="124">
        <f t="shared" si="24"/>
        <v>-1.2522361359570606</v>
      </c>
      <c r="R53" s="124">
        <f t="shared" si="24"/>
        <v>1.0425020048115443</v>
      </c>
      <c r="S53" s="124">
        <f>((O53-I53)/I53)*100</f>
        <v>-0.79643198470850662</v>
      </c>
      <c r="T53" s="124">
        <f t="shared" si="24"/>
        <v>-0.78501589759764812</v>
      </c>
      <c r="U53" s="125"/>
      <c r="V53" s="126">
        <f t="shared" si="25"/>
        <v>-2.0598138245197108</v>
      </c>
      <c r="W53" s="126">
        <f t="shared" si="2"/>
        <v>-7.0598138245197113</v>
      </c>
      <c r="X53" s="126">
        <f t="shared" si="3"/>
        <v>2.9401861754802892</v>
      </c>
      <c r="Y53" s="126">
        <f t="shared" si="4"/>
        <v>-7.4633313310936042</v>
      </c>
      <c r="Z53" s="126">
        <f t="shared" si="5"/>
        <v>3.343703682054183</v>
      </c>
      <c r="AA53" s="126">
        <f t="shared" si="6"/>
        <v>1.2161269001981476</v>
      </c>
      <c r="AB53" s="126">
        <f t="shared" si="7"/>
        <v>-3.7838730998018524</v>
      </c>
      <c r="AC53" s="126">
        <f t="shared" si="8"/>
        <v>6.2161269001981481</v>
      </c>
      <c r="AD53" s="126">
        <f t="shared" si="9"/>
        <v>-8.6112143967318779</v>
      </c>
      <c r="AE53" s="126">
        <f t="shared" si="10"/>
        <v>11.043468197128174</v>
      </c>
      <c r="AF53" s="126">
        <f t="shared" si="11"/>
        <v>-1.1720546667504566</v>
      </c>
      <c r="AG53" s="126">
        <f t="shared" si="12"/>
        <v>-6.1720546667504568</v>
      </c>
      <c r="AH53" s="126">
        <f t="shared" si="13"/>
        <v>3.8279453332495432</v>
      </c>
      <c r="AI53" s="126">
        <f t="shared" si="14"/>
        <v>-7.8825883706633224</v>
      </c>
      <c r="AJ53" s="126">
        <f t="shared" si="15"/>
        <v>5.5384790371624089</v>
      </c>
      <c r="AK53" s="126">
        <f t="shared" si="16"/>
        <v>-1.2027032292632218</v>
      </c>
      <c r="AL53" s="126">
        <f t="shared" si="17"/>
        <v>-6.2027032292632214</v>
      </c>
      <c r="AM53" s="126">
        <f t="shared" si="18"/>
        <v>3.7972967707367782</v>
      </c>
      <c r="AN53" s="126">
        <f t="shared" si="19"/>
        <v>-8.1507421133044726</v>
      </c>
      <c r="AO53" s="126">
        <f t="shared" si="20"/>
        <v>5.7453356547780299</v>
      </c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</row>
    <row r="54" spans="1:128">
      <c r="A54" s="114" t="s">
        <v>18</v>
      </c>
      <c r="B54" s="115" t="s">
        <v>55</v>
      </c>
      <c r="C54" s="116" t="s">
        <v>123</v>
      </c>
      <c r="D54" s="136">
        <v>6</v>
      </c>
      <c r="E54" s="115">
        <v>447.7</v>
      </c>
      <c r="F54" s="118">
        <f t="shared" si="0"/>
        <v>448.59999999999997</v>
      </c>
      <c r="G54" s="119">
        <v>0.75049999999999994</v>
      </c>
      <c r="H54" s="119">
        <v>0.14949999999999999</v>
      </c>
      <c r="I54" s="120">
        <v>0.89999999999999991</v>
      </c>
      <c r="J54" s="118">
        <f t="shared" si="21"/>
        <v>2008.7508490522591</v>
      </c>
      <c r="K54" s="127">
        <v>447.5</v>
      </c>
      <c r="L54" s="127">
        <v>448.4</v>
      </c>
      <c r="M54" s="128">
        <v>0.74560000000000004</v>
      </c>
      <c r="N54" s="128">
        <v>0.14330000000000001</v>
      </c>
      <c r="O54" s="128">
        <v>0.88890000000000002</v>
      </c>
      <c r="P54" s="132">
        <v>1985</v>
      </c>
      <c r="Q54" s="124">
        <f t="shared" si="24"/>
        <v>-0.65289806795468419</v>
      </c>
      <c r="R54" s="124">
        <f t="shared" si="24"/>
        <v>-4.1471571906354407</v>
      </c>
      <c r="S54" s="124">
        <f t="shared" si="24"/>
        <v>-1.233333333333321</v>
      </c>
      <c r="T54" s="124">
        <f t="shared" si="24"/>
        <v>-1.1823690859155043</v>
      </c>
      <c r="U54" s="125"/>
      <c r="V54" s="126">
        <f t="shared" si="25"/>
        <v>-2.0598138245197108</v>
      </c>
      <c r="W54" s="126">
        <f t="shared" si="2"/>
        <v>-7.0598138245197113</v>
      </c>
      <c r="X54" s="126">
        <f t="shared" si="3"/>
        <v>2.9401861754802892</v>
      </c>
      <c r="Y54" s="126">
        <f t="shared" si="4"/>
        <v>-7.4633313310936042</v>
      </c>
      <c r="Z54" s="126">
        <f t="shared" si="5"/>
        <v>3.343703682054183</v>
      </c>
      <c r="AA54" s="126">
        <f t="shared" si="6"/>
        <v>1.2161269001981476</v>
      </c>
      <c r="AB54" s="126">
        <f t="shared" si="7"/>
        <v>-3.7838730998018524</v>
      </c>
      <c r="AC54" s="126">
        <f t="shared" si="8"/>
        <v>6.2161269001981481</v>
      </c>
      <c r="AD54" s="126">
        <f t="shared" si="9"/>
        <v>-8.6112143967318779</v>
      </c>
      <c r="AE54" s="126">
        <f t="shared" si="10"/>
        <v>11.043468197128174</v>
      </c>
      <c r="AF54" s="126">
        <f t="shared" si="11"/>
        <v>-1.1720546667504566</v>
      </c>
      <c r="AG54" s="126">
        <f t="shared" si="12"/>
        <v>-6.1720546667504568</v>
      </c>
      <c r="AH54" s="126">
        <f t="shared" si="13"/>
        <v>3.8279453332495432</v>
      </c>
      <c r="AI54" s="126">
        <f t="shared" si="14"/>
        <v>-7.8825883706633224</v>
      </c>
      <c r="AJ54" s="126">
        <f t="shared" si="15"/>
        <v>5.5384790371624089</v>
      </c>
      <c r="AK54" s="126">
        <f t="shared" si="16"/>
        <v>-1.2027032292632218</v>
      </c>
      <c r="AL54" s="126">
        <f t="shared" si="17"/>
        <v>-6.2027032292632214</v>
      </c>
      <c r="AM54" s="126">
        <f t="shared" si="18"/>
        <v>3.7972967707367782</v>
      </c>
      <c r="AN54" s="126">
        <f t="shared" si="19"/>
        <v>-8.1507421133044726</v>
      </c>
      <c r="AO54" s="126">
        <f t="shared" si="20"/>
        <v>5.7453356547780299</v>
      </c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</row>
    <row r="55" spans="1:128">
      <c r="A55" s="114" t="s">
        <v>18</v>
      </c>
      <c r="B55" s="115" t="s">
        <v>55</v>
      </c>
      <c r="C55" s="116" t="s">
        <v>123</v>
      </c>
      <c r="D55" s="136">
        <v>7</v>
      </c>
      <c r="E55" s="115">
        <v>447.49559999999997</v>
      </c>
      <c r="F55" s="118">
        <f t="shared" si="0"/>
        <v>449.4</v>
      </c>
      <c r="G55" s="119">
        <v>1.5034000000000001</v>
      </c>
      <c r="H55" s="119">
        <v>0.40100000000000002</v>
      </c>
      <c r="I55" s="120">
        <v>1.9044000000000001</v>
      </c>
      <c r="J55" s="118">
        <f t="shared" si="21"/>
        <v>4248.8607011081649</v>
      </c>
      <c r="K55" s="127">
        <v>447.4</v>
      </c>
      <c r="L55" s="127">
        <v>449.3</v>
      </c>
      <c r="M55" s="128">
        <v>1.5353000000000001</v>
      </c>
      <c r="N55" s="128">
        <v>0.37109999999999999</v>
      </c>
      <c r="O55" s="128">
        <v>1.9064000000000001</v>
      </c>
      <c r="P55" s="132">
        <v>4254</v>
      </c>
      <c r="Q55" s="124">
        <f t="shared" si="24"/>
        <v>2.1218571238526036</v>
      </c>
      <c r="R55" s="124">
        <f t="shared" si="24"/>
        <v>-7.4563591022443978</v>
      </c>
      <c r="S55" s="124">
        <f t="shared" si="24"/>
        <v>0.10501995379122042</v>
      </c>
      <c r="T55" s="124">
        <f t="shared" si="24"/>
        <v>0.12095710481858565</v>
      </c>
      <c r="U55" s="125"/>
      <c r="V55" s="126">
        <f t="shared" si="25"/>
        <v>-2.0598138245197108</v>
      </c>
      <c r="W55" s="126">
        <f t="shared" si="2"/>
        <v>-7.0598138245197113</v>
      </c>
      <c r="X55" s="126">
        <f t="shared" si="3"/>
        <v>2.9401861754802892</v>
      </c>
      <c r="Y55" s="126">
        <f t="shared" si="4"/>
        <v>-7.4633313310936042</v>
      </c>
      <c r="Z55" s="126">
        <f t="shared" si="5"/>
        <v>3.343703682054183</v>
      </c>
      <c r="AA55" s="126">
        <f t="shared" si="6"/>
        <v>1.2161269001981476</v>
      </c>
      <c r="AB55" s="126">
        <f t="shared" si="7"/>
        <v>-3.7838730998018524</v>
      </c>
      <c r="AC55" s="126">
        <f t="shared" si="8"/>
        <v>6.2161269001981481</v>
      </c>
      <c r="AD55" s="126">
        <f t="shared" si="9"/>
        <v>-8.6112143967318779</v>
      </c>
      <c r="AE55" s="126">
        <f t="shared" si="10"/>
        <v>11.043468197128174</v>
      </c>
      <c r="AF55" s="126">
        <f t="shared" si="11"/>
        <v>-1.1720546667504566</v>
      </c>
      <c r="AG55" s="126">
        <f t="shared" si="12"/>
        <v>-6.1720546667504568</v>
      </c>
      <c r="AH55" s="126">
        <f t="shared" si="13"/>
        <v>3.8279453332495432</v>
      </c>
      <c r="AI55" s="126">
        <f t="shared" si="14"/>
        <v>-7.8825883706633224</v>
      </c>
      <c r="AJ55" s="126">
        <f t="shared" si="15"/>
        <v>5.5384790371624089</v>
      </c>
      <c r="AK55" s="126">
        <f t="shared" si="16"/>
        <v>-1.2027032292632218</v>
      </c>
      <c r="AL55" s="126">
        <f t="shared" si="17"/>
        <v>-6.2027032292632214</v>
      </c>
      <c r="AM55" s="126">
        <f t="shared" si="18"/>
        <v>3.7972967707367782</v>
      </c>
      <c r="AN55" s="126">
        <f t="shared" si="19"/>
        <v>-8.1507421133044726</v>
      </c>
      <c r="AO55" s="126">
        <f t="shared" si="20"/>
        <v>5.7453356547780299</v>
      </c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</row>
    <row r="56" spans="1:128">
      <c r="A56" s="114" t="s">
        <v>18</v>
      </c>
      <c r="B56" s="115" t="s">
        <v>55</v>
      </c>
      <c r="C56" s="116" t="s">
        <v>124</v>
      </c>
      <c r="D56" s="136">
        <v>8</v>
      </c>
      <c r="E56" s="115">
        <v>447.59770000000003</v>
      </c>
      <c r="F56" s="118">
        <f t="shared" si="0"/>
        <v>450.10000000000008</v>
      </c>
      <c r="G56" s="119">
        <v>2.0024000000000002</v>
      </c>
      <c r="H56" s="119">
        <v>0.49990000000000001</v>
      </c>
      <c r="I56" s="120">
        <v>2.5023</v>
      </c>
      <c r="J56" s="118">
        <f t="shared" si="21"/>
        <v>5578.7417606396039</v>
      </c>
      <c r="K56" s="127">
        <v>447.4</v>
      </c>
      <c r="L56" s="127">
        <v>449.9</v>
      </c>
      <c r="M56" s="128">
        <v>2.0015000000000001</v>
      </c>
      <c r="N56" s="128">
        <v>0.48330000000000001</v>
      </c>
      <c r="O56" s="128">
        <v>2.4847999999999999</v>
      </c>
      <c r="P56" s="132">
        <v>5542</v>
      </c>
      <c r="Q56" s="124">
        <f t="shared" si="24"/>
        <v>-4.4946064722339335E-2</v>
      </c>
      <c r="R56" s="124">
        <f t="shared" si="24"/>
        <v>-3.320664132826566</v>
      </c>
      <c r="S56" s="124">
        <f t="shared" si="24"/>
        <v>-0.69935659193542221</v>
      </c>
      <c r="T56" s="124">
        <f t="shared" si="24"/>
        <v>-0.65860300074888933</v>
      </c>
      <c r="U56" s="125"/>
      <c r="V56" s="126">
        <f t="shared" si="25"/>
        <v>-2.0598138245197108</v>
      </c>
      <c r="W56" s="126">
        <f t="shared" si="2"/>
        <v>-7.0598138245197113</v>
      </c>
      <c r="X56" s="126">
        <f t="shared" si="3"/>
        <v>2.9401861754802892</v>
      </c>
      <c r="Y56" s="126">
        <f t="shared" si="4"/>
        <v>-7.4633313310936042</v>
      </c>
      <c r="Z56" s="126">
        <f t="shared" si="5"/>
        <v>3.343703682054183</v>
      </c>
      <c r="AA56" s="126">
        <f t="shared" si="6"/>
        <v>1.2161269001981476</v>
      </c>
      <c r="AB56" s="126">
        <f t="shared" si="7"/>
        <v>-3.7838730998018524</v>
      </c>
      <c r="AC56" s="126">
        <f t="shared" si="8"/>
        <v>6.2161269001981481</v>
      </c>
      <c r="AD56" s="126">
        <f t="shared" si="9"/>
        <v>-8.6112143967318779</v>
      </c>
      <c r="AE56" s="126">
        <f t="shared" si="10"/>
        <v>11.043468197128174</v>
      </c>
      <c r="AF56" s="126">
        <f t="shared" si="11"/>
        <v>-1.1720546667504566</v>
      </c>
      <c r="AG56" s="126">
        <f t="shared" si="12"/>
        <v>-6.1720546667504568</v>
      </c>
      <c r="AH56" s="126">
        <f t="shared" si="13"/>
        <v>3.8279453332495432</v>
      </c>
      <c r="AI56" s="126">
        <f t="shared" si="14"/>
        <v>-7.8825883706633224</v>
      </c>
      <c r="AJ56" s="126">
        <f t="shared" si="15"/>
        <v>5.5384790371624089</v>
      </c>
      <c r="AK56" s="126">
        <f t="shared" si="16"/>
        <v>-1.2027032292632218</v>
      </c>
      <c r="AL56" s="126">
        <f t="shared" si="17"/>
        <v>-6.2027032292632214</v>
      </c>
      <c r="AM56" s="126">
        <f t="shared" si="18"/>
        <v>3.7972967707367782</v>
      </c>
      <c r="AN56" s="126">
        <f t="shared" si="19"/>
        <v>-8.1507421133044726</v>
      </c>
      <c r="AO56" s="126">
        <f t="shared" si="20"/>
        <v>5.7453356547780299</v>
      </c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</row>
    <row r="57" spans="1:128">
      <c r="A57" s="114" t="s">
        <v>18</v>
      </c>
      <c r="B57" s="115" t="s">
        <v>55</v>
      </c>
      <c r="C57" s="116" t="s">
        <v>124</v>
      </c>
      <c r="D57" s="136">
        <v>9</v>
      </c>
      <c r="E57" s="115">
        <v>447.64939999999996</v>
      </c>
      <c r="F57" s="118">
        <f t="shared" si="0"/>
        <v>450.89999999999992</v>
      </c>
      <c r="G57" s="119">
        <v>2.5011999999999999</v>
      </c>
      <c r="H57" s="119">
        <v>0.74939999999999996</v>
      </c>
      <c r="I57" s="120">
        <v>3.2505999999999999</v>
      </c>
      <c r="J57" s="118">
        <f t="shared" si="21"/>
        <v>7241.6421013962772</v>
      </c>
      <c r="K57" s="127">
        <v>447.6</v>
      </c>
      <c r="L57" s="127">
        <v>450.8</v>
      </c>
      <c r="M57" s="128">
        <v>2.4992999999999999</v>
      </c>
      <c r="N57" s="128">
        <v>0.74429999999999996</v>
      </c>
      <c r="O57" s="128">
        <v>3.2435999999999998</v>
      </c>
      <c r="P57" s="132">
        <v>7228</v>
      </c>
      <c r="Q57" s="124">
        <f t="shared" si="24"/>
        <v>-7.5963537501999551E-2</v>
      </c>
      <c r="R57" s="124">
        <f t="shared" si="24"/>
        <v>-0.68054443554843791</v>
      </c>
      <c r="S57" s="124">
        <f t="shared" si="24"/>
        <v>-0.21534485941057396</v>
      </c>
      <c r="T57" s="124">
        <f t="shared" si="24"/>
        <v>-0.18838408754896693</v>
      </c>
      <c r="U57" s="125"/>
      <c r="V57" s="126">
        <f t="shared" si="25"/>
        <v>-2.0598138245197108</v>
      </c>
      <c r="W57" s="126">
        <f t="shared" si="2"/>
        <v>-7.0598138245197113</v>
      </c>
      <c r="X57" s="126">
        <f t="shared" si="3"/>
        <v>2.9401861754802892</v>
      </c>
      <c r="Y57" s="126">
        <f t="shared" si="4"/>
        <v>-7.4633313310936042</v>
      </c>
      <c r="Z57" s="126">
        <f t="shared" si="5"/>
        <v>3.343703682054183</v>
      </c>
      <c r="AA57" s="126">
        <f t="shared" si="6"/>
        <v>1.2161269001981476</v>
      </c>
      <c r="AB57" s="126">
        <f t="shared" si="7"/>
        <v>-3.7838730998018524</v>
      </c>
      <c r="AC57" s="126">
        <f t="shared" si="8"/>
        <v>6.2161269001981481</v>
      </c>
      <c r="AD57" s="126">
        <f t="shared" si="9"/>
        <v>-8.6112143967318779</v>
      </c>
      <c r="AE57" s="126">
        <f t="shared" si="10"/>
        <v>11.043468197128174</v>
      </c>
      <c r="AF57" s="126">
        <f t="shared" si="11"/>
        <v>-1.1720546667504566</v>
      </c>
      <c r="AG57" s="126">
        <f t="shared" si="12"/>
        <v>-6.1720546667504568</v>
      </c>
      <c r="AH57" s="126">
        <f t="shared" si="13"/>
        <v>3.8279453332495432</v>
      </c>
      <c r="AI57" s="126">
        <f t="shared" si="14"/>
        <v>-7.8825883706633224</v>
      </c>
      <c r="AJ57" s="126">
        <f t="shared" si="15"/>
        <v>5.5384790371624089</v>
      </c>
      <c r="AK57" s="126">
        <f t="shared" si="16"/>
        <v>-1.2027032292632218</v>
      </c>
      <c r="AL57" s="126">
        <f t="shared" si="17"/>
        <v>-6.2027032292632214</v>
      </c>
      <c r="AM57" s="126">
        <f t="shared" si="18"/>
        <v>3.7972967707367782</v>
      </c>
      <c r="AN57" s="126">
        <f t="shared" si="19"/>
        <v>-8.1507421133044726</v>
      </c>
      <c r="AO57" s="126">
        <f t="shared" si="20"/>
        <v>5.7453356547780299</v>
      </c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</row>
    <row r="58" spans="1:128">
      <c r="A58" s="114" t="s">
        <v>19</v>
      </c>
      <c r="B58" s="115" t="s">
        <v>56</v>
      </c>
      <c r="C58" s="114" t="s">
        <v>133</v>
      </c>
      <c r="D58" s="117">
        <v>1</v>
      </c>
      <c r="E58" s="115">
        <v>447.55659999999995</v>
      </c>
      <c r="F58" s="118">
        <f t="shared" si="0"/>
        <v>447.59999999999997</v>
      </c>
      <c r="G58" s="119">
        <v>3.2599999999999997E-2</v>
      </c>
      <c r="H58" s="119">
        <v>1.0800000000000001E-2</v>
      </c>
      <c r="I58" s="120">
        <v>4.3399999999999994E-2</v>
      </c>
      <c r="J58" s="118">
        <f t="shared" si="21"/>
        <v>96.967426835887281</v>
      </c>
      <c r="K58" s="121">
        <v>447.1</v>
      </c>
      <c r="L58" s="121">
        <v>447.1</v>
      </c>
      <c r="M58" s="122">
        <v>3.2899999999999999E-2</v>
      </c>
      <c r="N58" s="122">
        <v>1.1599999999999999E-2</v>
      </c>
      <c r="O58" s="122">
        <v>4.4499999999999998E-2</v>
      </c>
      <c r="P58" s="131">
        <v>100</v>
      </c>
      <c r="Q58" s="124">
        <f t="shared" si="24"/>
        <v>0.92024539877301126</v>
      </c>
      <c r="R58" s="124">
        <f t="shared" si="24"/>
        <v>7.4074074074073941</v>
      </c>
      <c r="S58" s="124">
        <f t="shared" si="24"/>
        <v>2.5345622119815761</v>
      </c>
      <c r="T58" s="124">
        <f t="shared" si="24"/>
        <v>3.1274142906207087</v>
      </c>
      <c r="U58" s="125"/>
      <c r="V58" s="126">
        <f t="shared" si="25"/>
        <v>-2.0598138245197108</v>
      </c>
      <c r="W58" s="126">
        <f t="shared" si="2"/>
        <v>-7.0598138245197113</v>
      </c>
      <c r="X58" s="126">
        <f t="shared" si="3"/>
        <v>2.9401861754802892</v>
      </c>
      <c r="Y58" s="126">
        <f t="shared" si="4"/>
        <v>-7.4633313310936042</v>
      </c>
      <c r="Z58" s="126">
        <f t="shared" si="5"/>
        <v>3.343703682054183</v>
      </c>
      <c r="AA58" s="126">
        <f t="shared" si="6"/>
        <v>1.2161269001981476</v>
      </c>
      <c r="AB58" s="126">
        <f t="shared" si="7"/>
        <v>-3.7838730998018524</v>
      </c>
      <c r="AC58" s="126">
        <f t="shared" si="8"/>
        <v>6.2161269001981481</v>
      </c>
      <c r="AD58" s="126">
        <f t="shared" si="9"/>
        <v>-8.6112143967318779</v>
      </c>
      <c r="AE58" s="126">
        <f t="shared" si="10"/>
        <v>11.043468197128174</v>
      </c>
      <c r="AF58" s="126">
        <f t="shared" si="11"/>
        <v>-1.1720546667504566</v>
      </c>
      <c r="AG58" s="126">
        <f t="shared" si="12"/>
        <v>-6.1720546667504568</v>
      </c>
      <c r="AH58" s="126">
        <f t="shared" si="13"/>
        <v>3.8279453332495432</v>
      </c>
      <c r="AI58" s="126">
        <f t="shared" si="14"/>
        <v>-7.8825883706633224</v>
      </c>
      <c r="AJ58" s="126">
        <f t="shared" si="15"/>
        <v>5.5384790371624089</v>
      </c>
      <c r="AK58" s="126">
        <f t="shared" si="16"/>
        <v>-1.2027032292632218</v>
      </c>
      <c r="AL58" s="126">
        <f t="shared" si="17"/>
        <v>-6.2027032292632214</v>
      </c>
      <c r="AM58" s="126">
        <f t="shared" si="18"/>
        <v>3.7972967707367782</v>
      </c>
      <c r="AN58" s="126">
        <f t="shared" si="19"/>
        <v>-8.1507421133044726</v>
      </c>
      <c r="AO58" s="126">
        <f t="shared" si="20"/>
        <v>5.7453356547780299</v>
      </c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</row>
    <row r="59" spans="1:128">
      <c r="A59" s="114" t="s">
        <v>19</v>
      </c>
      <c r="B59" s="115" t="s">
        <v>56</v>
      </c>
      <c r="C59" s="114" t="s">
        <v>133</v>
      </c>
      <c r="D59" s="117">
        <v>2</v>
      </c>
      <c r="E59" s="115">
        <v>448.03359999999998</v>
      </c>
      <c r="F59" s="118">
        <f t="shared" si="0"/>
        <v>448.09999999999997</v>
      </c>
      <c r="G59" s="119">
        <v>5.1200000000000002E-2</v>
      </c>
      <c r="H59" s="119">
        <v>1.52E-2</v>
      </c>
      <c r="I59" s="120">
        <v>6.6400000000000001E-2</v>
      </c>
      <c r="J59" s="118">
        <f t="shared" si="21"/>
        <v>148.19488223489554</v>
      </c>
      <c r="K59" s="127">
        <v>447.8</v>
      </c>
      <c r="L59" s="127">
        <v>447.9</v>
      </c>
      <c r="M59" s="128">
        <v>4.7399999999999998E-2</v>
      </c>
      <c r="N59" s="128">
        <v>1.7100000000000001E-2</v>
      </c>
      <c r="O59" s="128">
        <v>6.4500000000000002E-2</v>
      </c>
      <c r="P59" s="132">
        <v>144</v>
      </c>
      <c r="Q59" s="124">
        <f t="shared" si="24"/>
        <v>-7.421875000000008</v>
      </c>
      <c r="R59" s="124">
        <f t="shared" si="24"/>
        <v>12.500000000000005</v>
      </c>
      <c r="S59" s="124">
        <f t="shared" si="24"/>
        <v>-2.8614457831325284</v>
      </c>
      <c r="T59" s="124">
        <f t="shared" si="24"/>
        <v>-2.8306525648075134</v>
      </c>
      <c r="U59" s="125"/>
      <c r="V59" s="126">
        <f t="shared" si="25"/>
        <v>-2.0598138245197108</v>
      </c>
      <c r="W59" s="126">
        <f t="shared" si="2"/>
        <v>-7.0598138245197113</v>
      </c>
      <c r="X59" s="126">
        <f t="shared" si="3"/>
        <v>2.9401861754802892</v>
      </c>
      <c r="Y59" s="126">
        <f t="shared" si="4"/>
        <v>-7.4633313310936042</v>
      </c>
      <c r="Z59" s="126">
        <f t="shared" si="5"/>
        <v>3.343703682054183</v>
      </c>
      <c r="AA59" s="126">
        <f t="shared" si="6"/>
        <v>1.2161269001981476</v>
      </c>
      <c r="AB59" s="126">
        <f t="shared" si="7"/>
        <v>-3.7838730998018524</v>
      </c>
      <c r="AC59" s="126">
        <f t="shared" si="8"/>
        <v>6.2161269001981481</v>
      </c>
      <c r="AD59" s="126">
        <f t="shared" si="9"/>
        <v>-8.6112143967318779</v>
      </c>
      <c r="AE59" s="126">
        <f t="shared" si="10"/>
        <v>11.043468197128174</v>
      </c>
      <c r="AF59" s="126">
        <f t="shared" si="11"/>
        <v>-1.1720546667504566</v>
      </c>
      <c r="AG59" s="126">
        <f t="shared" si="12"/>
        <v>-6.1720546667504568</v>
      </c>
      <c r="AH59" s="126">
        <f t="shared" si="13"/>
        <v>3.8279453332495432</v>
      </c>
      <c r="AI59" s="126">
        <f t="shared" si="14"/>
        <v>-7.8825883706633224</v>
      </c>
      <c r="AJ59" s="126">
        <f t="shared" si="15"/>
        <v>5.5384790371624089</v>
      </c>
      <c r="AK59" s="126">
        <f t="shared" si="16"/>
        <v>-1.2027032292632218</v>
      </c>
      <c r="AL59" s="126">
        <f t="shared" si="17"/>
        <v>-6.2027032292632214</v>
      </c>
      <c r="AM59" s="126">
        <f t="shared" si="18"/>
        <v>3.7972967707367782</v>
      </c>
      <c r="AN59" s="126">
        <f t="shared" si="19"/>
        <v>-8.1507421133044726</v>
      </c>
      <c r="AO59" s="126">
        <f t="shared" si="20"/>
        <v>5.7453356547780299</v>
      </c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</row>
    <row r="60" spans="1:128">
      <c r="A60" s="114" t="s">
        <v>19</v>
      </c>
      <c r="B60" s="115" t="s">
        <v>56</v>
      </c>
      <c r="C60" s="114" t="s">
        <v>133</v>
      </c>
      <c r="D60" s="117">
        <v>3</v>
      </c>
      <c r="E60" s="115">
        <v>448.46160000000003</v>
      </c>
      <c r="F60" s="118">
        <f t="shared" si="0"/>
        <v>448.6</v>
      </c>
      <c r="G60" s="119">
        <v>0.1004</v>
      </c>
      <c r="H60" s="119">
        <v>3.7999999999999999E-2</v>
      </c>
      <c r="I60" s="120">
        <v>0.1384</v>
      </c>
      <c r="J60" s="118">
        <f t="shared" si="21"/>
        <v>308.57465522076615</v>
      </c>
      <c r="K60" s="127">
        <v>448.2</v>
      </c>
      <c r="L60" s="127">
        <v>448.3</v>
      </c>
      <c r="M60" s="128">
        <v>9.5899999999999999E-2</v>
      </c>
      <c r="N60" s="128">
        <v>2.46E-2</v>
      </c>
      <c r="O60" s="128">
        <v>0.1205</v>
      </c>
      <c r="P60" s="132">
        <v>269</v>
      </c>
      <c r="Q60" s="124">
        <f t="shared" si="24"/>
        <v>-4.4820717131474144</v>
      </c>
      <c r="R60" s="124">
        <f t="shared" si="24"/>
        <v>-35.263157894736842</v>
      </c>
      <c r="S60" s="124">
        <f t="shared" si="24"/>
        <v>-12.933526011560694</v>
      </c>
      <c r="T60" s="124">
        <f t="shared" si="24"/>
        <v>-12.824985640007577</v>
      </c>
      <c r="U60" s="125"/>
      <c r="V60" s="126">
        <f t="shared" si="25"/>
        <v>-2.0598138245197108</v>
      </c>
      <c r="W60" s="126">
        <f t="shared" si="2"/>
        <v>-7.0598138245197113</v>
      </c>
      <c r="X60" s="126">
        <f t="shared" si="3"/>
        <v>2.9401861754802892</v>
      </c>
      <c r="Y60" s="126">
        <f t="shared" si="4"/>
        <v>-7.4633313310936042</v>
      </c>
      <c r="Z60" s="126">
        <f t="shared" si="5"/>
        <v>3.343703682054183</v>
      </c>
      <c r="AA60" s="126">
        <f t="shared" si="6"/>
        <v>1.2161269001981476</v>
      </c>
      <c r="AB60" s="126">
        <f t="shared" si="7"/>
        <v>-3.7838730998018524</v>
      </c>
      <c r="AC60" s="126">
        <f t="shared" si="8"/>
        <v>6.2161269001981481</v>
      </c>
      <c r="AD60" s="126">
        <f t="shared" si="9"/>
        <v>-8.6112143967318779</v>
      </c>
      <c r="AE60" s="126">
        <f t="shared" si="10"/>
        <v>11.043468197128174</v>
      </c>
      <c r="AF60" s="126">
        <f t="shared" si="11"/>
        <v>-1.1720546667504566</v>
      </c>
      <c r="AG60" s="126">
        <f t="shared" si="12"/>
        <v>-6.1720546667504568</v>
      </c>
      <c r="AH60" s="126">
        <f t="shared" si="13"/>
        <v>3.8279453332495432</v>
      </c>
      <c r="AI60" s="126">
        <f t="shared" si="14"/>
        <v>-7.8825883706633224</v>
      </c>
      <c r="AJ60" s="126">
        <f t="shared" si="15"/>
        <v>5.5384790371624089</v>
      </c>
      <c r="AK60" s="126">
        <f t="shared" si="16"/>
        <v>-1.2027032292632218</v>
      </c>
      <c r="AL60" s="126">
        <f t="shared" si="17"/>
        <v>-6.2027032292632214</v>
      </c>
      <c r="AM60" s="126">
        <f t="shared" si="18"/>
        <v>3.7972967707367782</v>
      </c>
      <c r="AN60" s="126">
        <f t="shared" si="19"/>
        <v>-8.1507421133044726</v>
      </c>
      <c r="AO60" s="126">
        <f t="shared" si="20"/>
        <v>5.7453356547780299</v>
      </c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</row>
    <row r="61" spans="1:128">
      <c r="A61" s="114" t="s">
        <v>19</v>
      </c>
      <c r="B61" s="115" t="s">
        <v>56</v>
      </c>
      <c r="C61" s="114" t="s">
        <v>133</v>
      </c>
      <c r="D61" s="117">
        <v>4</v>
      </c>
      <c r="E61" s="115">
        <v>447.99589999999995</v>
      </c>
      <c r="F61" s="118">
        <f t="shared" si="0"/>
        <v>448.29999999999995</v>
      </c>
      <c r="G61" s="119">
        <v>0.25180000000000002</v>
      </c>
      <c r="H61" s="119">
        <v>5.2299999999999999E-2</v>
      </c>
      <c r="I61" s="120">
        <v>0.30410000000000004</v>
      </c>
      <c r="J61" s="118">
        <f t="shared" si="21"/>
        <v>678.62701689247217</v>
      </c>
      <c r="K61" s="127">
        <v>447.6</v>
      </c>
      <c r="L61" s="127">
        <v>447.9</v>
      </c>
      <c r="M61" s="128">
        <v>0.24229999999999999</v>
      </c>
      <c r="N61" s="128">
        <v>4.7699999999999999E-2</v>
      </c>
      <c r="O61" s="128">
        <v>0.28999999999999998</v>
      </c>
      <c r="P61" s="132">
        <v>648</v>
      </c>
      <c r="Q61" s="124">
        <f t="shared" si="24"/>
        <v>-3.7728355837966778</v>
      </c>
      <c r="R61" s="124">
        <f t="shared" si="24"/>
        <v>-8.7954110898661568</v>
      </c>
      <c r="S61" s="124">
        <f t="shared" si="24"/>
        <v>-4.636632686616263</v>
      </c>
      <c r="T61" s="124">
        <f t="shared" si="24"/>
        <v>-4.5130854107043303</v>
      </c>
      <c r="U61" s="125"/>
      <c r="V61" s="126">
        <f t="shared" si="25"/>
        <v>-2.0598138245197108</v>
      </c>
      <c r="W61" s="126">
        <f t="shared" si="2"/>
        <v>-7.0598138245197113</v>
      </c>
      <c r="X61" s="126">
        <f t="shared" si="3"/>
        <v>2.9401861754802892</v>
      </c>
      <c r="Y61" s="126">
        <f t="shared" si="4"/>
        <v>-7.4633313310936042</v>
      </c>
      <c r="Z61" s="126">
        <f t="shared" si="5"/>
        <v>3.343703682054183</v>
      </c>
      <c r="AA61" s="126">
        <f t="shared" si="6"/>
        <v>1.2161269001981476</v>
      </c>
      <c r="AB61" s="126">
        <f t="shared" si="7"/>
        <v>-3.7838730998018524</v>
      </c>
      <c r="AC61" s="126">
        <f t="shared" si="8"/>
        <v>6.2161269001981481</v>
      </c>
      <c r="AD61" s="126">
        <f t="shared" si="9"/>
        <v>-8.6112143967318779</v>
      </c>
      <c r="AE61" s="126">
        <f t="shared" si="10"/>
        <v>11.043468197128174</v>
      </c>
      <c r="AF61" s="126">
        <f t="shared" si="11"/>
        <v>-1.1720546667504566</v>
      </c>
      <c r="AG61" s="126">
        <f t="shared" si="12"/>
        <v>-6.1720546667504568</v>
      </c>
      <c r="AH61" s="126">
        <f t="shared" si="13"/>
        <v>3.8279453332495432</v>
      </c>
      <c r="AI61" s="126">
        <f t="shared" si="14"/>
        <v>-7.8825883706633224</v>
      </c>
      <c r="AJ61" s="126">
        <f t="shared" si="15"/>
        <v>5.5384790371624089</v>
      </c>
      <c r="AK61" s="126">
        <f t="shared" si="16"/>
        <v>-1.2027032292632218</v>
      </c>
      <c r="AL61" s="126">
        <f t="shared" si="17"/>
        <v>-6.2027032292632214</v>
      </c>
      <c r="AM61" s="126">
        <f t="shared" si="18"/>
        <v>3.7972967707367782</v>
      </c>
      <c r="AN61" s="126">
        <f t="shared" si="19"/>
        <v>-8.1507421133044726</v>
      </c>
      <c r="AO61" s="126">
        <f t="shared" si="20"/>
        <v>5.7453356547780299</v>
      </c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</row>
    <row r="62" spans="1:128">
      <c r="A62" s="114" t="s">
        <v>19</v>
      </c>
      <c r="B62" s="115" t="s">
        <v>56</v>
      </c>
      <c r="C62" s="114" t="s">
        <v>133</v>
      </c>
      <c r="D62" s="117">
        <v>5</v>
      </c>
      <c r="E62" s="115">
        <v>447.76450000000006</v>
      </c>
      <c r="F62" s="118">
        <f t="shared" si="0"/>
        <v>448.40000000000009</v>
      </c>
      <c r="G62" s="119">
        <v>0.50670000000000004</v>
      </c>
      <c r="H62" s="119">
        <v>0.1288</v>
      </c>
      <c r="I62" s="120">
        <v>0.63550000000000006</v>
      </c>
      <c r="J62" s="118">
        <f t="shared" si="21"/>
        <v>1418.5131039461419</v>
      </c>
      <c r="K62" s="127">
        <v>447.4</v>
      </c>
      <c r="L62" s="127">
        <v>448</v>
      </c>
      <c r="M62" s="128">
        <v>0.4914</v>
      </c>
      <c r="N62" s="128">
        <v>0.129</v>
      </c>
      <c r="O62" s="128">
        <v>0.62039999999999995</v>
      </c>
      <c r="P62" s="132">
        <v>1386</v>
      </c>
      <c r="Q62" s="124">
        <f t="shared" si="24"/>
        <v>-3.0195381882770942</v>
      </c>
      <c r="R62" s="124">
        <f t="shared" si="24"/>
        <v>0.15527950310559452</v>
      </c>
      <c r="S62" s="124">
        <f t="shared" si="24"/>
        <v>-2.3760818253343996</v>
      </c>
      <c r="T62" s="124">
        <f t="shared" si="24"/>
        <v>-2.292055241202505</v>
      </c>
      <c r="U62" s="125"/>
      <c r="V62" s="126">
        <f t="shared" si="25"/>
        <v>-2.0598138245197108</v>
      </c>
      <c r="W62" s="126">
        <f t="shared" si="2"/>
        <v>-7.0598138245197113</v>
      </c>
      <c r="X62" s="126">
        <f t="shared" si="3"/>
        <v>2.9401861754802892</v>
      </c>
      <c r="Y62" s="126">
        <f t="shared" si="4"/>
        <v>-7.4633313310936042</v>
      </c>
      <c r="Z62" s="126">
        <f t="shared" si="5"/>
        <v>3.343703682054183</v>
      </c>
      <c r="AA62" s="126">
        <f t="shared" si="6"/>
        <v>1.2161269001981476</v>
      </c>
      <c r="AB62" s="126">
        <f t="shared" si="7"/>
        <v>-3.7838730998018524</v>
      </c>
      <c r="AC62" s="126">
        <f t="shared" si="8"/>
        <v>6.2161269001981481</v>
      </c>
      <c r="AD62" s="126">
        <f t="shared" si="9"/>
        <v>-8.6112143967318779</v>
      </c>
      <c r="AE62" s="126">
        <f t="shared" si="10"/>
        <v>11.043468197128174</v>
      </c>
      <c r="AF62" s="126">
        <f t="shared" si="11"/>
        <v>-1.1720546667504566</v>
      </c>
      <c r="AG62" s="126">
        <f t="shared" si="12"/>
        <v>-6.1720546667504568</v>
      </c>
      <c r="AH62" s="126">
        <f t="shared" si="13"/>
        <v>3.8279453332495432</v>
      </c>
      <c r="AI62" s="126">
        <f t="shared" si="14"/>
        <v>-7.8825883706633224</v>
      </c>
      <c r="AJ62" s="126">
        <f t="shared" si="15"/>
        <v>5.5384790371624089</v>
      </c>
      <c r="AK62" s="126">
        <f t="shared" si="16"/>
        <v>-1.2027032292632218</v>
      </c>
      <c r="AL62" s="126">
        <f t="shared" si="17"/>
        <v>-6.2027032292632214</v>
      </c>
      <c r="AM62" s="126">
        <f t="shared" si="18"/>
        <v>3.7972967707367782</v>
      </c>
      <c r="AN62" s="126">
        <f t="shared" si="19"/>
        <v>-8.1507421133044726</v>
      </c>
      <c r="AO62" s="126">
        <f t="shared" si="20"/>
        <v>5.7453356547780299</v>
      </c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</row>
    <row r="63" spans="1:128">
      <c r="A63" s="114" t="s">
        <v>19</v>
      </c>
      <c r="B63" s="115" t="s">
        <v>56</v>
      </c>
      <c r="C63" s="114" t="s">
        <v>133</v>
      </c>
      <c r="D63" s="117">
        <v>6</v>
      </c>
      <c r="E63" s="115">
        <v>448.79590000000002</v>
      </c>
      <c r="F63" s="118">
        <f t="shared" si="0"/>
        <v>449.70000000000005</v>
      </c>
      <c r="G63" s="119">
        <v>0.754</v>
      </c>
      <c r="H63" s="119">
        <v>0.15010000000000001</v>
      </c>
      <c r="I63" s="120">
        <v>0.90410000000000001</v>
      </c>
      <c r="J63" s="118">
        <f t="shared" si="21"/>
        <v>2012.971168436268</v>
      </c>
      <c r="K63" s="127">
        <v>448.5</v>
      </c>
      <c r="L63" s="127">
        <v>449.4</v>
      </c>
      <c r="M63" s="128">
        <v>0.7349</v>
      </c>
      <c r="N63" s="128">
        <v>0.14649999999999999</v>
      </c>
      <c r="O63" s="128">
        <v>0.88139999999999996</v>
      </c>
      <c r="P63" s="132">
        <v>1964</v>
      </c>
      <c r="Q63" s="124">
        <f t="shared" si="24"/>
        <v>-2.5331564986737409</v>
      </c>
      <c r="R63" s="124">
        <f t="shared" si="24"/>
        <v>-2.3984010659560422</v>
      </c>
      <c r="S63" s="124">
        <f t="shared" si="24"/>
        <v>-2.5107842052870319</v>
      </c>
      <c r="T63" s="124">
        <f t="shared" si="24"/>
        <v>-2.4327804195183886</v>
      </c>
      <c r="U63" s="125"/>
      <c r="V63" s="126">
        <f t="shared" si="25"/>
        <v>-2.0598138245197108</v>
      </c>
      <c r="W63" s="126">
        <f t="shared" si="2"/>
        <v>-7.0598138245197113</v>
      </c>
      <c r="X63" s="126">
        <f t="shared" si="3"/>
        <v>2.9401861754802892</v>
      </c>
      <c r="Y63" s="126">
        <f t="shared" si="4"/>
        <v>-7.4633313310936042</v>
      </c>
      <c r="Z63" s="126">
        <f t="shared" si="5"/>
        <v>3.343703682054183</v>
      </c>
      <c r="AA63" s="126">
        <f t="shared" si="6"/>
        <v>1.2161269001981476</v>
      </c>
      <c r="AB63" s="126">
        <f t="shared" si="7"/>
        <v>-3.7838730998018524</v>
      </c>
      <c r="AC63" s="126">
        <f t="shared" si="8"/>
        <v>6.2161269001981481</v>
      </c>
      <c r="AD63" s="126">
        <f t="shared" si="9"/>
        <v>-8.6112143967318779</v>
      </c>
      <c r="AE63" s="126">
        <f t="shared" si="10"/>
        <v>11.043468197128174</v>
      </c>
      <c r="AF63" s="126">
        <f t="shared" si="11"/>
        <v>-1.1720546667504566</v>
      </c>
      <c r="AG63" s="126">
        <f t="shared" si="12"/>
        <v>-6.1720546667504568</v>
      </c>
      <c r="AH63" s="126">
        <f t="shared" si="13"/>
        <v>3.8279453332495432</v>
      </c>
      <c r="AI63" s="126">
        <f t="shared" si="14"/>
        <v>-7.8825883706633224</v>
      </c>
      <c r="AJ63" s="126">
        <f t="shared" si="15"/>
        <v>5.5384790371624089</v>
      </c>
      <c r="AK63" s="126">
        <f t="shared" si="16"/>
        <v>-1.2027032292632218</v>
      </c>
      <c r="AL63" s="126">
        <f t="shared" si="17"/>
        <v>-6.2027032292632214</v>
      </c>
      <c r="AM63" s="126">
        <f t="shared" si="18"/>
        <v>3.7972967707367782</v>
      </c>
      <c r="AN63" s="126">
        <f t="shared" si="19"/>
        <v>-8.1507421133044726</v>
      </c>
      <c r="AO63" s="126">
        <f t="shared" si="20"/>
        <v>5.7453356547780299</v>
      </c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</row>
    <row r="64" spans="1:128">
      <c r="A64" s="114" t="s">
        <v>19</v>
      </c>
      <c r="B64" s="115" t="s">
        <v>56</v>
      </c>
      <c r="C64" s="114" t="s">
        <v>133</v>
      </c>
      <c r="D64" s="117">
        <v>7</v>
      </c>
      <c r="E64" s="115">
        <v>448.29629999999997</v>
      </c>
      <c r="F64" s="118">
        <f t="shared" si="0"/>
        <v>450.2</v>
      </c>
      <c r="G64" s="119">
        <v>1.5038</v>
      </c>
      <c r="H64" s="119">
        <v>0.39989999999999998</v>
      </c>
      <c r="I64" s="120">
        <v>1.9036999999999999</v>
      </c>
      <c r="J64" s="118">
        <f t="shared" si="21"/>
        <v>4239.7275027548576</v>
      </c>
      <c r="K64" s="127">
        <v>447.8</v>
      </c>
      <c r="L64" s="127">
        <v>449.7</v>
      </c>
      <c r="M64" s="128">
        <v>1.4756</v>
      </c>
      <c r="N64" s="128">
        <v>0.40450000000000003</v>
      </c>
      <c r="O64" s="128">
        <v>1.8801000000000001</v>
      </c>
      <c r="P64" s="132">
        <v>4192</v>
      </c>
      <c r="Q64" s="124">
        <f t="shared" si="24"/>
        <v>-1.8752493682670568</v>
      </c>
      <c r="R64" s="124">
        <f t="shared" si="24"/>
        <v>1.1502875718929855</v>
      </c>
      <c r="S64" s="124">
        <f t="shared" si="24"/>
        <v>-1.2396911278037426</v>
      </c>
      <c r="T64" s="124">
        <f t="shared" si="24"/>
        <v>-1.1257209979614393</v>
      </c>
      <c r="U64" s="125"/>
      <c r="V64" s="126">
        <f t="shared" si="25"/>
        <v>-2.0598138245197108</v>
      </c>
      <c r="W64" s="126">
        <f t="shared" si="2"/>
        <v>-7.0598138245197113</v>
      </c>
      <c r="X64" s="126">
        <f t="shared" si="3"/>
        <v>2.9401861754802892</v>
      </c>
      <c r="Y64" s="126">
        <f t="shared" si="4"/>
        <v>-7.4633313310936042</v>
      </c>
      <c r="Z64" s="126">
        <f t="shared" si="5"/>
        <v>3.343703682054183</v>
      </c>
      <c r="AA64" s="126">
        <f t="shared" si="6"/>
        <v>1.2161269001981476</v>
      </c>
      <c r="AB64" s="126">
        <f t="shared" si="7"/>
        <v>-3.7838730998018524</v>
      </c>
      <c r="AC64" s="126">
        <f t="shared" si="8"/>
        <v>6.2161269001981481</v>
      </c>
      <c r="AD64" s="126">
        <f t="shared" si="9"/>
        <v>-8.6112143967318779</v>
      </c>
      <c r="AE64" s="126">
        <f t="shared" si="10"/>
        <v>11.043468197128174</v>
      </c>
      <c r="AF64" s="126">
        <f t="shared" si="11"/>
        <v>-1.1720546667504566</v>
      </c>
      <c r="AG64" s="126">
        <f t="shared" si="12"/>
        <v>-6.1720546667504568</v>
      </c>
      <c r="AH64" s="126">
        <f t="shared" si="13"/>
        <v>3.8279453332495432</v>
      </c>
      <c r="AI64" s="126">
        <f t="shared" si="14"/>
        <v>-7.8825883706633224</v>
      </c>
      <c r="AJ64" s="126">
        <f t="shared" si="15"/>
        <v>5.5384790371624089</v>
      </c>
      <c r="AK64" s="126">
        <f t="shared" si="16"/>
        <v>-1.2027032292632218</v>
      </c>
      <c r="AL64" s="126">
        <f t="shared" si="17"/>
        <v>-6.2027032292632214</v>
      </c>
      <c r="AM64" s="126">
        <f t="shared" si="18"/>
        <v>3.7972967707367782</v>
      </c>
      <c r="AN64" s="126">
        <f t="shared" si="19"/>
        <v>-8.1507421133044726</v>
      </c>
      <c r="AO64" s="126">
        <f t="shared" si="20"/>
        <v>5.7453356547780299</v>
      </c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</row>
    <row r="65" spans="1:128">
      <c r="A65" s="114" t="s">
        <v>19</v>
      </c>
      <c r="B65" s="115" t="s">
        <v>56</v>
      </c>
      <c r="C65" s="114" t="s">
        <v>133</v>
      </c>
      <c r="D65" s="117">
        <v>8</v>
      </c>
      <c r="E65" s="115">
        <v>446.99579999999992</v>
      </c>
      <c r="F65" s="118">
        <f t="shared" si="0"/>
        <v>449.49999999999989</v>
      </c>
      <c r="G65" s="119">
        <v>2.0001000000000002</v>
      </c>
      <c r="H65" s="119">
        <v>0.50409999999999999</v>
      </c>
      <c r="I65" s="120">
        <v>2.5042</v>
      </c>
      <c r="J65" s="118">
        <f t="shared" si="21"/>
        <v>5590.4706418310698</v>
      </c>
      <c r="K65" s="127">
        <v>446.6</v>
      </c>
      <c r="L65" s="127">
        <v>449.1</v>
      </c>
      <c r="M65" s="128">
        <v>1.9702</v>
      </c>
      <c r="N65" s="128">
        <v>0.50190000000000001</v>
      </c>
      <c r="O65" s="128">
        <v>2.4811000000000001</v>
      </c>
      <c r="P65" s="132">
        <v>5544</v>
      </c>
      <c r="Q65" s="124">
        <f t="shared" si="24"/>
        <v>-1.4949252537373261</v>
      </c>
      <c r="R65" s="124">
        <f t="shared" si="24"/>
        <v>-0.43642134497123181</v>
      </c>
      <c r="S65" s="124">
        <f t="shared" si="24"/>
        <v>-0.9224502835236762</v>
      </c>
      <c r="T65" s="124">
        <f t="shared" si="24"/>
        <v>-0.83124739951856808</v>
      </c>
      <c r="U65" s="125"/>
      <c r="V65" s="126">
        <f t="shared" si="25"/>
        <v>-2.0598138245197108</v>
      </c>
      <c r="W65" s="126">
        <f t="shared" si="2"/>
        <v>-7.0598138245197113</v>
      </c>
      <c r="X65" s="126">
        <f t="shared" si="3"/>
        <v>2.9401861754802892</v>
      </c>
      <c r="Y65" s="126">
        <f t="shared" si="4"/>
        <v>-7.4633313310936042</v>
      </c>
      <c r="Z65" s="126">
        <f t="shared" si="5"/>
        <v>3.343703682054183</v>
      </c>
      <c r="AA65" s="126">
        <f t="shared" si="6"/>
        <v>1.2161269001981476</v>
      </c>
      <c r="AB65" s="126">
        <f t="shared" si="7"/>
        <v>-3.7838730998018524</v>
      </c>
      <c r="AC65" s="126">
        <f t="shared" si="8"/>
        <v>6.2161269001981481</v>
      </c>
      <c r="AD65" s="126">
        <f t="shared" si="9"/>
        <v>-8.6112143967318779</v>
      </c>
      <c r="AE65" s="126">
        <f t="shared" si="10"/>
        <v>11.043468197128174</v>
      </c>
      <c r="AF65" s="126">
        <f t="shared" si="11"/>
        <v>-1.1720546667504566</v>
      </c>
      <c r="AG65" s="126">
        <f t="shared" si="12"/>
        <v>-6.1720546667504568</v>
      </c>
      <c r="AH65" s="126">
        <f t="shared" si="13"/>
        <v>3.8279453332495432</v>
      </c>
      <c r="AI65" s="126">
        <f t="shared" si="14"/>
        <v>-7.8825883706633224</v>
      </c>
      <c r="AJ65" s="126">
        <f t="shared" si="15"/>
        <v>5.5384790371624089</v>
      </c>
      <c r="AK65" s="126">
        <f t="shared" si="16"/>
        <v>-1.2027032292632218</v>
      </c>
      <c r="AL65" s="126">
        <f t="shared" si="17"/>
        <v>-6.2027032292632214</v>
      </c>
      <c r="AM65" s="126">
        <f t="shared" si="18"/>
        <v>3.7972967707367782</v>
      </c>
      <c r="AN65" s="126">
        <f t="shared" si="19"/>
        <v>-8.1507421133044726</v>
      </c>
      <c r="AO65" s="126">
        <f t="shared" si="20"/>
        <v>5.7453356547780299</v>
      </c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</row>
    <row r="66" spans="1:128">
      <c r="A66" s="114" t="s">
        <v>19</v>
      </c>
      <c r="B66" s="115" t="s">
        <v>56</v>
      </c>
      <c r="C66" s="114" t="s">
        <v>133</v>
      </c>
      <c r="D66" s="117">
        <v>9</v>
      </c>
      <c r="E66" s="115">
        <v>446.84919999999994</v>
      </c>
      <c r="F66" s="118">
        <f t="shared" si="0"/>
        <v>450.09999999999997</v>
      </c>
      <c r="G66" s="119">
        <v>2.5004</v>
      </c>
      <c r="H66" s="119">
        <v>0.75039999999999996</v>
      </c>
      <c r="I66" s="120">
        <v>3.2507999999999999</v>
      </c>
      <c r="J66" s="118">
        <f t="shared" si="21"/>
        <v>7255.0197781628112</v>
      </c>
      <c r="K66" s="127">
        <v>446.6</v>
      </c>
      <c r="L66" s="127">
        <v>449.8</v>
      </c>
      <c r="M66" s="128">
        <v>2.4592999999999998</v>
      </c>
      <c r="N66" s="128">
        <v>0.76270000000000004</v>
      </c>
      <c r="O66" s="128">
        <v>3.222</v>
      </c>
      <c r="P66" s="132">
        <v>7195</v>
      </c>
      <c r="Q66" s="124">
        <f t="shared" si="24"/>
        <v>-1.6437370020796729</v>
      </c>
      <c r="R66" s="124">
        <f t="shared" si="24"/>
        <v>1.6391257995735726</v>
      </c>
      <c r="S66" s="124">
        <f t="shared" si="24"/>
        <v>-0.88593576965669796</v>
      </c>
      <c r="T66" s="124">
        <f t="shared" si="24"/>
        <v>-0.82728621007302128</v>
      </c>
      <c r="U66" s="125"/>
      <c r="V66" s="126">
        <f t="shared" si="25"/>
        <v>-2.0598138245197108</v>
      </c>
      <c r="W66" s="126">
        <f t="shared" si="2"/>
        <v>-7.0598138245197113</v>
      </c>
      <c r="X66" s="126">
        <f t="shared" si="3"/>
        <v>2.9401861754802892</v>
      </c>
      <c r="Y66" s="126">
        <f t="shared" si="4"/>
        <v>-7.4633313310936042</v>
      </c>
      <c r="Z66" s="126">
        <f t="shared" si="5"/>
        <v>3.343703682054183</v>
      </c>
      <c r="AA66" s="126">
        <f t="shared" si="6"/>
        <v>1.2161269001981476</v>
      </c>
      <c r="AB66" s="126">
        <f t="shared" si="7"/>
        <v>-3.7838730998018524</v>
      </c>
      <c r="AC66" s="126">
        <f t="shared" si="8"/>
        <v>6.2161269001981481</v>
      </c>
      <c r="AD66" s="126">
        <f t="shared" si="9"/>
        <v>-8.6112143967318779</v>
      </c>
      <c r="AE66" s="126">
        <f t="shared" si="10"/>
        <v>11.043468197128174</v>
      </c>
      <c r="AF66" s="126">
        <f t="shared" si="11"/>
        <v>-1.1720546667504566</v>
      </c>
      <c r="AG66" s="126">
        <f t="shared" si="12"/>
        <v>-6.1720546667504568</v>
      </c>
      <c r="AH66" s="126">
        <f t="shared" si="13"/>
        <v>3.8279453332495432</v>
      </c>
      <c r="AI66" s="126">
        <f t="shared" si="14"/>
        <v>-7.8825883706633224</v>
      </c>
      <c r="AJ66" s="126">
        <f t="shared" si="15"/>
        <v>5.5384790371624089</v>
      </c>
      <c r="AK66" s="126">
        <f t="shared" si="16"/>
        <v>-1.2027032292632218</v>
      </c>
      <c r="AL66" s="126">
        <f t="shared" si="17"/>
        <v>-6.2027032292632214</v>
      </c>
      <c r="AM66" s="126">
        <f t="shared" si="18"/>
        <v>3.7972967707367782</v>
      </c>
      <c r="AN66" s="126">
        <f t="shared" si="19"/>
        <v>-8.1507421133044726</v>
      </c>
      <c r="AO66" s="126">
        <f t="shared" si="20"/>
        <v>5.7453356547780299</v>
      </c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</row>
    <row r="67" spans="1:128">
      <c r="A67" s="114" t="s">
        <v>20</v>
      </c>
      <c r="B67" s="115" t="s">
        <v>57</v>
      </c>
      <c r="C67" s="1" t="s">
        <v>130</v>
      </c>
      <c r="D67" s="117">
        <v>1</v>
      </c>
      <c r="E67" s="115">
        <v>447.85700000000003</v>
      </c>
      <c r="F67" s="118">
        <f t="shared" si="0"/>
        <v>447.90000000000003</v>
      </c>
      <c r="G67" s="119">
        <v>3.3000000000000002E-2</v>
      </c>
      <c r="H67" s="119">
        <v>0.01</v>
      </c>
      <c r="I67" s="120">
        <v>4.3000000000000003E-2</v>
      </c>
      <c r="J67" s="118">
        <f t="shared" si="21"/>
        <v>96.009311119433377</v>
      </c>
      <c r="K67" s="127"/>
      <c r="L67" s="127">
        <v>447.9</v>
      </c>
      <c r="M67" s="128">
        <v>3.3099999999999997E-2</v>
      </c>
      <c r="N67" s="128">
        <v>1.0800000000000001E-2</v>
      </c>
      <c r="O67" s="122">
        <v>4.3900000000000002E-2</v>
      </c>
      <c r="P67" s="131">
        <v>98</v>
      </c>
      <c r="Q67" s="124">
        <f t="shared" si="24"/>
        <v>0.30303030303029066</v>
      </c>
      <c r="R67" s="124">
        <f t="shared" si="24"/>
        <v>8.0000000000000036</v>
      </c>
      <c r="S67" s="124">
        <f t="shared" si="24"/>
        <v>2.0930232558139488</v>
      </c>
      <c r="T67" s="124">
        <f t="shared" si="24"/>
        <v>2.0734331465937212</v>
      </c>
      <c r="U67" s="125"/>
      <c r="V67" s="126">
        <f t="shared" si="25"/>
        <v>-2.0598138245197108</v>
      </c>
      <c r="W67" s="126">
        <f t="shared" si="2"/>
        <v>-7.0598138245197113</v>
      </c>
      <c r="X67" s="126">
        <f t="shared" si="3"/>
        <v>2.9401861754802892</v>
      </c>
      <c r="Y67" s="126">
        <f t="shared" si="4"/>
        <v>-7.4633313310936042</v>
      </c>
      <c r="Z67" s="126">
        <f t="shared" si="5"/>
        <v>3.343703682054183</v>
      </c>
      <c r="AA67" s="126">
        <f t="shared" si="6"/>
        <v>1.2161269001981476</v>
      </c>
      <c r="AB67" s="126">
        <f t="shared" si="7"/>
        <v>-3.7838730998018524</v>
      </c>
      <c r="AC67" s="126">
        <f t="shared" si="8"/>
        <v>6.2161269001981481</v>
      </c>
      <c r="AD67" s="126">
        <f t="shared" si="9"/>
        <v>-8.6112143967318779</v>
      </c>
      <c r="AE67" s="126">
        <f t="shared" si="10"/>
        <v>11.043468197128174</v>
      </c>
      <c r="AF67" s="126">
        <f t="shared" si="11"/>
        <v>-1.1720546667504566</v>
      </c>
      <c r="AG67" s="126">
        <f t="shared" si="12"/>
        <v>-6.1720546667504568</v>
      </c>
      <c r="AH67" s="126">
        <f t="shared" si="13"/>
        <v>3.8279453332495432</v>
      </c>
      <c r="AI67" s="126">
        <f t="shared" si="14"/>
        <v>-7.8825883706633224</v>
      </c>
      <c r="AJ67" s="126">
        <f t="shared" si="15"/>
        <v>5.5384790371624089</v>
      </c>
      <c r="AK67" s="126">
        <f t="shared" si="16"/>
        <v>-1.2027032292632218</v>
      </c>
      <c r="AL67" s="126">
        <f t="shared" si="17"/>
        <v>-6.2027032292632214</v>
      </c>
      <c r="AM67" s="126">
        <f t="shared" si="18"/>
        <v>3.7972967707367782</v>
      </c>
      <c r="AN67" s="126">
        <f t="shared" si="19"/>
        <v>-8.1507421133044726</v>
      </c>
      <c r="AO67" s="126">
        <f t="shared" si="20"/>
        <v>5.7453356547780299</v>
      </c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</row>
    <row r="68" spans="1:128">
      <c r="A68" s="114" t="s">
        <v>20</v>
      </c>
      <c r="B68" s="115" t="s">
        <v>57</v>
      </c>
      <c r="C68" s="1" t="s">
        <v>130</v>
      </c>
      <c r="D68" s="117">
        <v>2</v>
      </c>
      <c r="E68" s="115">
        <v>447.43470000000002</v>
      </c>
      <c r="F68" s="118">
        <f t="shared" ref="F68:F131" si="26">E68+G68+H68</f>
        <v>447.50000000000006</v>
      </c>
      <c r="G68" s="119">
        <v>0.05</v>
      </c>
      <c r="H68" s="119">
        <v>1.5299999999999999E-2</v>
      </c>
      <c r="I68" s="120">
        <v>6.5299999999999997E-2</v>
      </c>
      <c r="J68" s="118">
        <f t="shared" si="21"/>
        <v>145.93504659928564</v>
      </c>
      <c r="K68" s="127"/>
      <c r="L68" s="127">
        <v>447.4</v>
      </c>
      <c r="M68" s="128">
        <v>5.04E-2</v>
      </c>
      <c r="N68" s="128">
        <v>2.1299999999999999E-2</v>
      </c>
      <c r="O68" s="128">
        <v>7.17E-2</v>
      </c>
      <c r="P68" s="132">
        <v>160</v>
      </c>
      <c r="Q68" s="124">
        <f t="shared" si="24"/>
        <v>0.79999999999999516</v>
      </c>
      <c r="R68" s="124">
        <f t="shared" si="24"/>
        <v>39.215686274509807</v>
      </c>
      <c r="S68" s="124">
        <f t="shared" si="24"/>
        <v>9.8009188361408928</v>
      </c>
      <c r="T68" s="124">
        <f t="shared" si="24"/>
        <v>9.637817459526687</v>
      </c>
      <c r="U68" s="125"/>
      <c r="V68" s="126">
        <f t="shared" si="25"/>
        <v>-2.0598138245197108</v>
      </c>
      <c r="W68" s="126">
        <f t="shared" ref="W68:W131" si="27">$Q$180-5</f>
        <v>-7.0598138245197113</v>
      </c>
      <c r="X68" s="126">
        <f t="shared" ref="X68:X131" si="28">$Q$180+5</f>
        <v>2.9401861754802892</v>
      </c>
      <c r="Y68" s="126">
        <f t="shared" ref="Y68:Y131" si="29">($Q$180-(3*$Q$183))</f>
        <v>-7.4633313310936042</v>
      </c>
      <c r="Z68" s="126">
        <f t="shared" ref="Z68:Z131" si="30">($Q$180+(3*$Q$183))</f>
        <v>3.343703682054183</v>
      </c>
      <c r="AA68" s="126">
        <f t="shared" ref="AA68:AA131" si="31">$R$180</f>
        <v>1.2161269001981476</v>
      </c>
      <c r="AB68" s="126">
        <f t="shared" ref="AB68:AB131" si="32">$R$180-5</f>
        <v>-3.7838730998018524</v>
      </c>
      <c r="AC68" s="126">
        <f t="shared" ref="AC68:AC131" si="33">$R$180+5</f>
        <v>6.2161269001981481</v>
      </c>
      <c r="AD68" s="126">
        <f t="shared" ref="AD68:AD131" si="34">($R$180-(3*$R$183))</f>
        <v>-8.6112143967318779</v>
      </c>
      <c r="AE68" s="126">
        <f t="shared" ref="AE68:AE131" si="35">($R$180+(3*$R$183))</f>
        <v>11.043468197128174</v>
      </c>
      <c r="AF68" s="126">
        <f t="shared" ref="AF68:AF131" si="36">$S$180</f>
        <v>-1.1720546667504566</v>
      </c>
      <c r="AG68" s="126">
        <f t="shared" ref="AG68:AG131" si="37">$S$180-5</f>
        <v>-6.1720546667504568</v>
      </c>
      <c r="AH68" s="126">
        <f t="shared" ref="AH68:AH131" si="38">$S$180+5</f>
        <v>3.8279453332495432</v>
      </c>
      <c r="AI68" s="126">
        <f t="shared" ref="AI68:AI131" si="39">($S$180-(3*$S$183))</f>
        <v>-7.8825883706633224</v>
      </c>
      <c r="AJ68" s="126">
        <f t="shared" ref="AJ68:AJ131" si="40">($S$180+(3*$S$183))</f>
        <v>5.5384790371624089</v>
      </c>
      <c r="AK68" s="126">
        <f t="shared" ref="AK68:AK131" si="41">$T$180</f>
        <v>-1.2027032292632218</v>
      </c>
      <c r="AL68" s="126">
        <f t="shared" ref="AL68:AL131" si="42">$T$180-5</f>
        <v>-6.2027032292632214</v>
      </c>
      <c r="AM68" s="126">
        <f t="shared" ref="AM68:AM131" si="43">$T$180+5</f>
        <v>3.7972967707367782</v>
      </c>
      <c r="AN68" s="126">
        <f t="shared" ref="AN68:AN131" si="44">($T$180-(3*$T$183))</f>
        <v>-8.1507421133044726</v>
      </c>
      <c r="AO68" s="126">
        <f t="shared" ref="AO68:AO131" si="45">($T$180+(3*$T$183))</f>
        <v>5.7453356547780299</v>
      </c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</row>
    <row r="69" spans="1:128">
      <c r="A69" s="114" t="s">
        <v>20</v>
      </c>
      <c r="B69" s="115" t="s">
        <v>57</v>
      </c>
      <c r="C69" s="1" t="s">
        <v>130</v>
      </c>
      <c r="D69" s="117">
        <v>3</v>
      </c>
      <c r="E69" s="115">
        <v>447.66460000000001</v>
      </c>
      <c r="F69" s="118">
        <f t="shared" si="26"/>
        <v>447.79999999999995</v>
      </c>
      <c r="G69" s="119">
        <v>0.10539999999999999</v>
      </c>
      <c r="H69" s="119">
        <v>0.03</v>
      </c>
      <c r="I69" s="120">
        <v>0.13539999999999999</v>
      </c>
      <c r="J69" s="118">
        <f t="shared" ref="J69:J132" si="46">(1.6061/(1.6061-(I69/F69)))*(I69/F69)*1000000</f>
        <v>302.42406305267963</v>
      </c>
      <c r="K69" s="127"/>
      <c r="L69" s="127">
        <v>447.7</v>
      </c>
      <c r="M69" s="128">
        <v>0.1018</v>
      </c>
      <c r="N69" s="128">
        <v>3.3799999999999997E-2</v>
      </c>
      <c r="O69" s="128">
        <v>0.1356</v>
      </c>
      <c r="P69" s="132">
        <v>303</v>
      </c>
      <c r="Q69" s="124">
        <f t="shared" si="24"/>
        <v>-3.4155597722960076</v>
      </c>
      <c r="R69" s="124">
        <f t="shared" si="24"/>
        <v>12.666666666666659</v>
      </c>
      <c r="S69" s="124">
        <f t="shared" si="24"/>
        <v>0.14771048744461279</v>
      </c>
      <c r="T69" s="124">
        <f t="shared" si="24"/>
        <v>0.19044018571367741</v>
      </c>
      <c r="U69" s="125"/>
      <c r="V69" s="126">
        <f t="shared" si="25"/>
        <v>-2.0598138245197108</v>
      </c>
      <c r="W69" s="126">
        <f t="shared" si="27"/>
        <v>-7.0598138245197113</v>
      </c>
      <c r="X69" s="126">
        <f t="shared" si="28"/>
        <v>2.9401861754802892</v>
      </c>
      <c r="Y69" s="126">
        <f t="shared" si="29"/>
        <v>-7.4633313310936042</v>
      </c>
      <c r="Z69" s="126">
        <f t="shared" si="30"/>
        <v>3.343703682054183</v>
      </c>
      <c r="AA69" s="126">
        <f t="shared" si="31"/>
        <v>1.2161269001981476</v>
      </c>
      <c r="AB69" s="126">
        <f t="shared" si="32"/>
        <v>-3.7838730998018524</v>
      </c>
      <c r="AC69" s="126">
        <f t="shared" si="33"/>
        <v>6.2161269001981481</v>
      </c>
      <c r="AD69" s="126">
        <f t="shared" si="34"/>
        <v>-8.6112143967318779</v>
      </c>
      <c r="AE69" s="126">
        <f t="shared" si="35"/>
        <v>11.043468197128174</v>
      </c>
      <c r="AF69" s="126">
        <f t="shared" si="36"/>
        <v>-1.1720546667504566</v>
      </c>
      <c r="AG69" s="126">
        <f t="shared" si="37"/>
        <v>-6.1720546667504568</v>
      </c>
      <c r="AH69" s="126">
        <f t="shared" si="38"/>
        <v>3.8279453332495432</v>
      </c>
      <c r="AI69" s="126">
        <f t="shared" si="39"/>
        <v>-7.8825883706633224</v>
      </c>
      <c r="AJ69" s="126">
        <f t="shared" si="40"/>
        <v>5.5384790371624089</v>
      </c>
      <c r="AK69" s="126">
        <f t="shared" si="41"/>
        <v>-1.2027032292632218</v>
      </c>
      <c r="AL69" s="126">
        <f t="shared" si="42"/>
        <v>-6.2027032292632214</v>
      </c>
      <c r="AM69" s="126">
        <f t="shared" si="43"/>
        <v>3.7972967707367782</v>
      </c>
      <c r="AN69" s="126">
        <f t="shared" si="44"/>
        <v>-8.1507421133044726</v>
      </c>
      <c r="AO69" s="126">
        <f t="shared" si="45"/>
        <v>5.7453356547780299</v>
      </c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</row>
    <row r="70" spans="1:128">
      <c r="A70" s="114" t="s">
        <v>20</v>
      </c>
      <c r="B70" s="115" t="s">
        <v>57</v>
      </c>
      <c r="C70" s="1" t="s">
        <v>130</v>
      </c>
      <c r="D70" s="117">
        <v>4</v>
      </c>
      <c r="E70" s="115">
        <v>447.66599999999994</v>
      </c>
      <c r="F70" s="118">
        <f t="shared" si="26"/>
        <v>447.99999999999994</v>
      </c>
      <c r="G70" s="119">
        <v>0.2782</v>
      </c>
      <c r="H70" s="119">
        <v>5.5800000000000002E-2</v>
      </c>
      <c r="I70" s="120">
        <v>0.33400000000000002</v>
      </c>
      <c r="J70" s="118">
        <f t="shared" si="46"/>
        <v>745.88194529801808</v>
      </c>
      <c r="K70" s="127"/>
      <c r="L70" s="127">
        <v>447.9</v>
      </c>
      <c r="M70" s="128">
        <v>0.26979999999999998</v>
      </c>
      <c r="N70" s="128">
        <v>5.8099999999999999E-2</v>
      </c>
      <c r="O70" s="128">
        <v>0.32790000000000002</v>
      </c>
      <c r="P70" s="132">
        <v>732</v>
      </c>
      <c r="Q70" s="124">
        <f t="shared" si="24"/>
        <v>-3.0194104960460164</v>
      </c>
      <c r="R70" s="124">
        <f t="shared" si="24"/>
        <v>4.1218637992831475</v>
      </c>
      <c r="S70" s="124">
        <f t="shared" si="24"/>
        <v>-1.8263473053892199</v>
      </c>
      <c r="T70" s="124">
        <f t="shared" si="24"/>
        <v>-1.8611451028582724</v>
      </c>
      <c r="U70" s="125"/>
      <c r="V70" s="126">
        <f t="shared" si="25"/>
        <v>-2.0598138245197108</v>
      </c>
      <c r="W70" s="126">
        <f t="shared" si="27"/>
        <v>-7.0598138245197113</v>
      </c>
      <c r="X70" s="126">
        <f t="shared" si="28"/>
        <v>2.9401861754802892</v>
      </c>
      <c r="Y70" s="126">
        <f t="shared" si="29"/>
        <v>-7.4633313310936042</v>
      </c>
      <c r="Z70" s="126">
        <f t="shared" si="30"/>
        <v>3.343703682054183</v>
      </c>
      <c r="AA70" s="126">
        <f t="shared" si="31"/>
        <v>1.2161269001981476</v>
      </c>
      <c r="AB70" s="126">
        <f t="shared" si="32"/>
        <v>-3.7838730998018524</v>
      </c>
      <c r="AC70" s="126">
        <f t="shared" si="33"/>
        <v>6.2161269001981481</v>
      </c>
      <c r="AD70" s="126">
        <f t="shared" si="34"/>
        <v>-8.6112143967318779</v>
      </c>
      <c r="AE70" s="126">
        <f t="shared" si="35"/>
        <v>11.043468197128174</v>
      </c>
      <c r="AF70" s="126">
        <f t="shared" si="36"/>
        <v>-1.1720546667504566</v>
      </c>
      <c r="AG70" s="126">
        <f t="shared" si="37"/>
        <v>-6.1720546667504568</v>
      </c>
      <c r="AH70" s="126">
        <f t="shared" si="38"/>
        <v>3.8279453332495432</v>
      </c>
      <c r="AI70" s="126">
        <f t="shared" si="39"/>
        <v>-7.8825883706633224</v>
      </c>
      <c r="AJ70" s="126">
        <f t="shared" si="40"/>
        <v>5.5384790371624089</v>
      </c>
      <c r="AK70" s="126">
        <f t="shared" si="41"/>
        <v>-1.2027032292632218</v>
      </c>
      <c r="AL70" s="126">
        <f t="shared" si="42"/>
        <v>-6.2027032292632214</v>
      </c>
      <c r="AM70" s="126">
        <f t="shared" si="43"/>
        <v>3.7972967707367782</v>
      </c>
      <c r="AN70" s="126">
        <f t="shared" si="44"/>
        <v>-8.1507421133044726</v>
      </c>
      <c r="AO70" s="126">
        <f t="shared" si="45"/>
        <v>5.7453356547780299</v>
      </c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</row>
    <row r="71" spans="1:128">
      <c r="A71" s="114" t="s">
        <v>20</v>
      </c>
      <c r="B71" s="115" t="s">
        <v>57</v>
      </c>
      <c r="C71" s="1" t="s">
        <v>130</v>
      </c>
      <c r="D71" s="117">
        <v>5</v>
      </c>
      <c r="E71" s="115">
        <v>447.26880000000006</v>
      </c>
      <c r="F71" s="118">
        <f t="shared" si="26"/>
        <v>447.90000000000003</v>
      </c>
      <c r="G71" s="119">
        <v>0.50429999999999997</v>
      </c>
      <c r="H71" s="119">
        <v>0.12690000000000001</v>
      </c>
      <c r="I71" s="120">
        <v>0.63119999999999998</v>
      </c>
      <c r="J71" s="118">
        <f t="shared" si="46"/>
        <v>1410.4807352089381</v>
      </c>
      <c r="K71" s="127"/>
      <c r="L71" s="127">
        <v>447.8</v>
      </c>
      <c r="M71" s="128">
        <v>0.49259999999999998</v>
      </c>
      <c r="N71" s="128">
        <v>0.1278</v>
      </c>
      <c r="O71" s="128">
        <v>0.62039999999999995</v>
      </c>
      <c r="P71" s="132">
        <v>1387</v>
      </c>
      <c r="Q71" s="124">
        <f t="shared" si="24"/>
        <v>-2.3200475907198075</v>
      </c>
      <c r="R71" s="124">
        <f t="shared" si="24"/>
        <v>0.70921985815601574</v>
      </c>
      <c r="S71" s="124">
        <f t="shared" si="24"/>
        <v>-1.7110266159695866</v>
      </c>
      <c r="T71" s="124">
        <f t="shared" si="24"/>
        <v>-1.6647327838518706</v>
      </c>
      <c r="U71" s="125"/>
      <c r="V71" s="126">
        <f t="shared" si="25"/>
        <v>-2.0598138245197108</v>
      </c>
      <c r="W71" s="126">
        <f t="shared" si="27"/>
        <v>-7.0598138245197113</v>
      </c>
      <c r="X71" s="126">
        <f t="shared" si="28"/>
        <v>2.9401861754802892</v>
      </c>
      <c r="Y71" s="126">
        <f t="shared" si="29"/>
        <v>-7.4633313310936042</v>
      </c>
      <c r="Z71" s="126">
        <f t="shared" si="30"/>
        <v>3.343703682054183</v>
      </c>
      <c r="AA71" s="126">
        <f t="shared" si="31"/>
        <v>1.2161269001981476</v>
      </c>
      <c r="AB71" s="126">
        <f t="shared" si="32"/>
        <v>-3.7838730998018524</v>
      </c>
      <c r="AC71" s="126">
        <f t="shared" si="33"/>
        <v>6.2161269001981481</v>
      </c>
      <c r="AD71" s="126">
        <f t="shared" si="34"/>
        <v>-8.6112143967318779</v>
      </c>
      <c r="AE71" s="126">
        <f t="shared" si="35"/>
        <v>11.043468197128174</v>
      </c>
      <c r="AF71" s="126">
        <f t="shared" si="36"/>
        <v>-1.1720546667504566</v>
      </c>
      <c r="AG71" s="126">
        <f t="shared" si="37"/>
        <v>-6.1720546667504568</v>
      </c>
      <c r="AH71" s="126">
        <f t="shared" si="38"/>
        <v>3.8279453332495432</v>
      </c>
      <c r="AI71" s="126">
        <f t="shared" si="39"/>
        <v>-7.8825883706633224</v>
      </c>
      <c r="AJ71" s="126">
        <f t="shared" si="40"/>
        <v>5.5384790371624089</v>
      </c>
      <c r="AK71" s="126">
        <f t="shared" si="41"/>
        <v>-1.2027032292632218</v>
      </c>
      <c r="AL71" s="126">
        <f t="shared" si="42"/>
        <v>-6.2027032292632214</v>
      </c>
      <c r="AM71" s="126">
        <f t="shared" si="43"/>
        <v>3.7972967707367782</v>
      </c>
      <c r="AN71" s="126">
        <f t="shared" si="44"/>
        <v>-8.1507421133044726</v>
      </c>
      <c r="AO71" s="126">
        <f t="shared" si="45"/>
        <v>5.7453356547780299</v>
      </c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</row>
    <row r="72" spans="1:128">
      <c r="A72" s="114" t="s">
        <v>20</v>
      </c>
      <c r="B72" s="115" t="s">
        <v>57</v>
      </c>
      <c r="C72" s="1" t="s">
        <v>130</v>
      </c>
      <c r="D72" s="117">
        <v>6</v>
      </c>
      <c r="E72" s="115">
        <v>447.29570000000007</v>
      </c>
      <c r="F72" s="118">
        <f t="shared" si="26"/>
        <v>448.20000000000005</v>
      </c>
      <c r="G72" s="119">
        <v>0.75160000000000005</v>
      </c>
      <c r="H72" s="119">
        <v>0.1527</v>
      </c>
      <c r="I72" s="120">
        <v>0.9043000000000001</v>
      </c>
      <c r="J72" s="118">
        <f t="shared" si="46"/>
        <v>2020.1638440028883</v>
      </c>
      <c r="K72" s="127"/>
      <c r="L72" s="127">
        <v>448.1</v>
      </c>
      <c r="M72" s="128">
        <v>0.73619999999999997</v>
      </c>
      <c r="N72" s="128">
        <v>0.15509999999999999</v>
      </c>
      <c r="O72" s="128">
        <v>0.89129999999999998</v>
      </c>
      <c r="P72" s="132">
        <v>1992</v>
      </c>
      <c r="Q72" s="124">
        <f t="shared" si="24"/>
        <v>-2.0489622139435975</v>
      </c>
      <c r="R72" s="124">
        <f t="shared" si="24"/>
        <v>1.5717092337917391</v>
      </c>
      <c r="S72" s="124">
        <f t="shared" si="24"/>
        <v>-1.4375760256552164</v>
      </c>
      <c r="T72" s="124">
        <f t="shared" si="24"/>
        <v>-1.3941366234474588</v>
      </c>
      <c r="U72" s="125"/>
      <c r="V72" s="126">
        <f t="shared" si="25"/>
        <v>-2.0598138245197108</v>
      </c>
      <c r="W72" s="126">
        <f t="shared" si="27"/>
        <v>-7.0598138245197113</v>
      </c>
      <c r="X72" s="126">
        <f t="shared" si="28"/>
        <v>2.9401861754802892</v>
      </c>
      <c r="Y72" s="126">
        <f t="shared" si="29"/>
        <v>-7.4633313310936042</v>
      </c>
      <c r="Z72" s="126">
        <f t="shared" si="30"/>
        <v>3.343703682054183</v>
      </c>
      <c r="AA72" s="126">
        <f t="shared" si="31"/>
        <v>1.2161269001981476</v>
      </c>
      <c r="AB72" s="126">
        <f t="shared" si="32"/>
        <v>-3.7838730998018524</v>
      </c>
      <c r="AC72" s="126">
        <f t="shared" si="33"/>
        <v>6.2161269001981481</v>
      </c>
      <c r="AD72" s="126">
        <f t="shared" si="34"/>
        <v>-8.6112143967318779</v>
      </c>
      <c r="AE72" s="126">
        <f t="shared" si="35"/>
        <v>11.043468197128174</v>
      </c>
      <c r="AF72" s="126">
        <f t="shared" si="36"/>
        <v>-1.1720546667504566</v>
      </c>
      <c r="AG72" s="126">
        <f t="shared" si="37"/>
        <v>-6.1720546667504568</v>
      </c>
      <c r="AH72" s="126">
        <f t="shared" si="38"/>
        <v>3.8279453332495432</v>
      </c>
      <c r="AI72" s="126">
        <f t="shared" si="39"/>
        <v>-7.8825883706633224</v>
      </c>
      <c r="AJ72" s="126">
        <f t="shared" si="40"/>
        <v>5.5384790371624089</v>
      </c>
      <c r="AK72" s="126">
        <f t="shared" si="41"/>
        <v>-1.2027032292632218</v>
      </c>
      <c r="AL72" s="126">
        <f t="shared" si="42"/>
        <v>-6.2027032292632214</v>
      </c>
      <c r="AM72" s="126">
        <f t="shared" si="43"/>
        <v>3.7972967707367782</v>
      </c>
      <c r="AN72" s="126">
        <f t="shared" si="44"/>
        <v>-8.1507421133044726</v>
      </c>
      <c r="AO72" s="126">
        <f t="shared" si="45"/>
        <v>5.7453356547780299</v>
      </c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</row>
    <row r="73" spans="1:128">
      <c r="A73" s="114" t="s">
        <v>20</v>
      </c>
      <c r="B73" s="115" t="s">
        <v>57</v>
      </c>
      <c r="C73" s="1" t="s">
        <v>130</v>
      </c>
      <c r="D73" s="117">
        <v>7</v>
      </c>
      <c r="E73" s="115">
        <v>447.29390000000001</v>
      </c>
      <c r="F73" s="118">
        <f t="shared" si="26"/>
        <v>449.2</v>
      </c>
      <c r="G73" s="119">
        <v>1.5059</v>
      </c>
      <c r="H73" s="119">
        <v>0.4002</v>
      </c>
      <c r="I73" s="120">
        <v>1.9060999999999999</v>
      </c>
      <c r="J73" s="118">
        <f t="shared" si="46"/>
        <v>4254.562027184561</v>
      </c>
      <c r="K73" s="127"/>
      <c r="L73" s="127">
        <v>449.2</v>
      </c>
      <c r="M73" s="128">
        <v>1.4842</v>
      </c>
      <c r="N73" s="128">
        <v>0.4088</v>
      </c>
      <c r="O73" s="128">
        <v>1.893</v>
      </c>
      <c r="P73" s="132">
        <v>4225</v>
      </c>
      <c r="Q73" s="124">
        <f t="shared" si="24"/>
        <v>-1.440998738296039</v>
      </c>
      <c r="R73" s="124">
        <f t="shared" si="24"/>
        <v>2.1489255372313836</v>
      </c>
      <c r="S73" s="124">
        <f t="shared" si="24"/>
        <v>-0.68726719479565024</v>
      </c>
      <c r="T73" s="124">
        <f t="shared" si="24"/>
        <v>-0.69483126572545295</v>
      </c>
      <c r="U73" s="125"/>
      <c r="V73" s="126">
        <f t="shared" si="25"/>
        <v>-2.0598138245197108</v>
      </c>
      <c r="W73" s="126">
        <f t="shared" si="27"/>
        <v>-7.0598138245197113</v>
      </c>
      <c r="X73" s="126">
        <f t="shared" si="28"/>
        <v>2.9401861754802892</v>
      </c>
      <c r="Y73" s="126">
        <f t="shared" si="29"/>
        <v>-7.4633313310936042</v>
      </c>
      <c r="Z73" s="126">
        <f t="shared" si="30"/>
        <v>3.343703682054183</v>
      </c>
      <c r="AA73" s="126">
        <f t="shared" si="31"/>
        <v>1.2161269001981476</v>
      </c>
      <c r="AB73" s="126">
        <f t="shared" si="32"/>
        <v>-3.7838730998018524</v>
      </c>
      <c r="AC73" s="126">
        <f t="shared" si="33"/>
        <v>6.2161269001981481</v>
      </c>
      <c r="AD73" s="126">
        <f t="shared" si="34"/>
        <v>-8.6112143967318779</v>
      </c>
      <c r="AE73" s="126">
        <f t="shared" si="35"/>
        <v>11.043468197128174</v>
      </c>
      <c r="AF73" s="126">
        <f t="shared" si="36"/>
        <v>-1.1720546667504566</v>
      </c>
      <c r="AG73" s="126">
        <f t="shared" si="37"/>
        <v>-6.1720546667504568</v>
      </c>
      <c r="AH73" s="126">
        <f t="shared" si="38"/>
        <v>3.8279453332495432</v>
      </c>
      <c r="AI73" s="126">
        <f t="shared" si="39"/>
        <v>-7.8825883706633224</v>
      </c>
      <c r="AJ73" s="126">
        <f t="shared" si="40"/>
        <v>5.5384790371624089</v>
      </c>
      <c r="AK73" s="126">
        <f t="shared" si="41"/>
        <v>-1.2027032292632218</v>
      </c>
      <c r="AL73" s="126">
        <f t="shared" si="42"/>
        <v>-6.2027032292632214</v>
      </c>
      <c r="AM73" s="126">
        <f t="shared" si="43"/>
        <v>3.7972967707367782</v>
      </c>
      <c r="AN73" s="126">
        <f t="shared" si="44"/>
        <v>-8.1507421133044726</v>
      </c>
      <c r="AO73" s="126">
        <f t="shared" si="45"/>
        <v>5.7453356547780299</v>
      </c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</row>
    <row r="74" spans="1:128">
      <c r="A74" s="114" t="s">
        <v>20</v>
      </c>
      <c r="B74" s="115" t="s">
        <v>57</v>
      </c>
      <c r="C74" s="1" t="s">
        <v>130</v>
      </c>
      <c r="D74" s="117">
        <v>8</v>
      </c>
      <c r="E74" s="115">
        <v>447.3981</v>
      </c>
      <c r="F74" s="118">
        <f t="shared" si="26"/>
        <v>449.9</v>
      </c>
      <c r="G74" s="119">
        <v>2.0013999999999998</v>
      </c>
      <c r="H74" s="119">
        <v>0.50049999999999994</v>
      </c>
      <c r="I74" s="120">
        <v>2.5019</v>
      </c>
      <c r="J74" s="118">
        <f t="shared" si="46"/>
        <v>5580.3350946639457</v>
      </c>
      <c r="K74" s="127"/>
      <c r="L74" s="127">
        <v>449.8</v>
      </c>
      <c r="M74" s="128">
        <v>1.9858</v>
      </c>
      <c r="N74" s="128">
        <v>0.50139999999999996</v>
      </c>
      <c r="O74" s="128">
        <v>2.4872000000000001</v>
      </c>
      <c r="P74" s="132">
        <v>5549</v>
      </c>
      <c r="Q74" s="124">
        <f t="shared" si="24"/>
        <v>-0.77945438193263894</v>
      </c>
      <c r="R74" s="124">
        <f t="shared" si="24"/>
        <v>0.17982017982018222</v>
      </c>
      <c r="S74" s="124">
        <f t="shared" si="24"/>
        <v>-0.58755345937087555</v>
      </c>
      <c r="T74" s="124">
        <f t="shared" si="24"/>
        <v>-0.56152711499187746</v>
      </c>
      <c r="U74" s="125"/>
      <c r="V74" s="126">
        <f t="shared" si="25"/>
        <v>-2.0598138245197108</v>
      </c>
      <c r="W74" s="126">
        <f t="shared" si="27"/>
        <v>-7.0598138245197113</v>
      </c>
      <c r="X74" s="126">
        <f t="shared" si="28"/>
        <v>2.9401861754802892</v>
      </c>
      <c r="Y74" s="126">
        <f t="shared" si="29"/>
        <v>-7.4633313310936042</v>
      </c>
      <c r="Z74" s="126">
        <f t="shared" si="30"/>
        <v>3.343703682054183</v>
      </c>
      <c r="AA74" s="126">
        <f t="shared" si="31"/>
        <v>1.2161269001981476</v>
      </c>
      <c r="AB74" s="126">
        <f t="shared" si="32"/>
        <v>-3.7838730998018524</v>
      </c>
      <c r="AC74" s="126">
        <f t="shared" si="33"/>
        <v>6.2161269001981481</v>
      </c>
      <c r="AD74" s="126">
        <f t="shared" si="34"/>
        <v>-8.6112143967318779</v>
      </c>
      <c r="AE74" s="126">
        <f t="shared" si="35"/>
        <v>11.043468197128174</v>
      </c>
      <c r="AF74" s="126">
        <f t="shared" si="36"/>
        <v>-1.1720546667504566</v>
      </c>
      <c r="AG74" s="126">
        <f t="shared" si="37"/>
        <v>-6.1720546667504568</v>
      </c>
      <c r="AH74" s="126">
        <f t="shared" si="38"/>
        <v>3.8279453332495432</v>
      </c>
      <c r="AI74" s="126">
        <f t="shared" si="39"/>
        <v>-7.8825883706633224</v>
      </c>
      <c r="AJ74" s="126">
        <f t="shared" si="40"/>
        <v>5.5384790371624089</v>
      </c>
      <c r="AK74" s="126">
        <f t="shared" si="41"/>
        <v>-1.2027032292632218</v>
      </c>
      <c r="AL74" s="126">
        <f t="shared" si="42"/>
        <v>-6.2027032292632214</v>
      </c>
      <c r="AM74" s="126">
        <f t="shared" si="43"/>
        <v>3.7972967707367782</v>
      </c>
      <c r="AN74" s="126">
        <f t="shared" si="44"/>
        <v>-8.1507421133044726</v>
      </c>
      <c r="AO74" s="126">
        <f t="shared" si="45"/>
        <v>5.7453356547780299</v>
      </c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</row>
    <row r="75" spans="1:128">
      <c r="A75" s="114" t="s">
        <v>20</v>
      </c>
      <c r="B75" s="115" t="s">
        <v>57</v>
      </c>
      <c r="C75" s="1" t="s">
        <v>130</v>
      </c>
      <c r="D75" s="117">
        <v>9</v>
      </c>
      <c r="E75" s="115">
        <v>446.73669999999998</v>
      </c>
      <c r="F75" s="118">
        <f t="shared" si="26"/>
        <v>450</v>
      </c>
      <c r="G75" s="119">
        <v>2.5034000000000001</v>
      </c>
      <c r="H75" s="119">
        <v>0.75990000000000002</v>
      </c>
      <c r="I75" s="120">
        <v>3.2633000000000001</v>
      </c>
      <c r="J75" s="118">
        <f t="shared" si="46"/>
        <v>7284.669130569966</v>
      </c>
      <c r="K75" s="127"/>
      <c r="L75" s="127">
        <v>449.9</v>
      </c>
      <c r="M75" s="128">
        <v>2.4626999999999999</v>
      </c>
      <c r="N75" s="128">
        <v>0.76029999999999998</v>
      </c>
      <c r="O75" s="128">
        <v>3.2229999999999999</v>
      </c>
      <c r="P75" s="132">
        <v>7196</v>
      </c>
      <c r="Q75" s="124">
        <f t="shared" si="24"/>
        <v>-1.6257889270592067</v>
      </c>
      <c r="R75" s="124">
        <f t="shared" si="24"/>
        <v>5.263850506645032E-2</v>
      </c>
      <c r="S75" s="124">
        <f t="shared" si="24"/>
        <v>-1.2349462200839709</v>
      </c>
      <c r="T75" s="124">
        <f t="shared" si="24"/>
        <v>-1.217201893190561</v>
      </c>
      <c r="U75" s="125"/>
      <c r="V75" s="126">
        <f t="shared" si="25"/>
        <v>-2.0598138245197108</v>
      </c>
      <c r="W75" s="126">
        <f t="shared" si="27"/>
        <v>-7.0598138245197113</v>
      </c>
      <c r="X75" s="126">
        <f t="shared" si="28"/>
        <v>2.9401861754802892</v>
      </c>
      <c r="Y75" s="126">
        <f t="shared" si="29"/>
        <v>-7.4633313310936042</v>
      </c>
      <c r="Z75" s="126">
        <f t="shared" si="30"/>
        <v>3.343703682054183</v>
      </c>
      <c r="AA75" s="126">
        <f t="shared" si="31"/>
        <v>1.2161269001981476</v>
      </c>
      <c r="AB75" s="126">
        <f t="shared" si="32"/>
        <v>-3.7838730998018524</v>
      </c>
      <c r="AC75" s="126">
        <f t="shared" si="33"/>
        <v>6.2161269001981481</v>
      </c>
      <c r="AD75" s="126">
        <f t="shared" si="34"/>
        <v>-8.6112143967318779</v>
      </c>
      <c r="AE75" s="126">
        <f t="shared" si="35"/>
        <v>11.043468197128174</v>
      </c>
      <c r="AF75" s="126">
        <f t="shared" si="36"/>
        <v>-1.1720546667504566</v>
      </c>
      <c r="AG75" s="126">
        <f t="shared" si="37"/>
        <v>-6.1720546667504568</v>
      </c>
      <c r="AH75" s="126">
        <f t="shared" si="38"/>
        <v>3.8279453332495432</v>
      </c>
      <c r="AI75" s="126">
        <f t="shared" si="39"/>
        <v>-7.8825883706633224</v>
      </c>
      <c r="AJ75" s="126">
        <f t="shared" si="40"/>
        <v>5.5384790371624089</v>
      </c>
      <c r="AK75" s="126">
        <f t="shared" si="41"/>
        <v>-1.2027032292632218</v>
      </c>
      <c r="AL75" s="126">
        <f t="shared" si="42"/>
        <v>-6.2027032292632214</v>
      </c>
      <c r="AM75" s="126">
        <f t="shared" si="43"/>
        <v>3.7972967707367782</v>
      </c>
      <c r="AN75" s="126">
        <f t="shared" si="44"/>
        <v>-8.1507421133044726</v>
      </c>
      <c r="AO75" s="126">
        <f t="shared" si="45"/>
        <v>5.7453356547780299</v>
      </c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</row>
    <row r="76" spans="1:128">
      <c r="A76" s="114" t="s">
        <v>21</v>
      </c>
      <c r="B76" s="115" t="s">
        <v>58</v>
      </c>
      <c r="C76" s="114" t="s">
        <v>26</v>
      </c>
      <c r="D76" s="117">
        <v>1</v>
      </c>
      <c r="E76" s="115">
        <v>447.35820000000001</v>
      </c>
      <c r="F76" s="118">
        <f t="shared" si="26"/>
        <v>447.40000000000003</v>
      </c>
      <c r="G76" s="119">
        <v>3.0099999999999998E-2</v>
      </c>
      <c r="H76" s="119">
        <v>1.17E-2</v>
      </c>
      <c r="I76" s="120">
        <v>4.1799999999999997E-2</v>
      </c>
      <c r="J76" s="118">
        <f t="shared" si="46"/>
        <v>93.434134322571495</v>
      </c>
      <c r="K76" s="127"/>
      <c r="L76" s="127">
        <v>437.8</v>
      </c>
      <c r="M76" s="128">
        <v>2.8400000000000002E-2</v>
      </c>
      <c r="N76" s="128">
        <v>1.03E-2</v>
      </c>
      <c r="O76" s="122">
        <v>3.8699999999999998E-2</v>
      </c>
      <c r="P76" s="131">
        <v>88</v>
      </c>
      <c r="Q76" s="124">
        <f t="shared" si="24"/>
        <v>-5.6478405315614513</v>
      </c>
      <c r="R76" s="124">
        <f t="shared" si="24"/>
        <v>-11.965811965811968</v>
      </c>
      <c r="S76" s="124">
        <f t="shared" si="24"/>
        <v>-7.4162679425837288</v>
      </c>
      <c r="T76" s="124">
        <f t="shared" si="24"/>
        <v>-5.8160054266792045</v>
      </c>
      <c r="U76" s="125"/>
      <c r="V76" s="126">
        <f t="shared" si="25"/>
        <v>-2.0598138245197108</v>
      </c>
      <c r="W76" s="126">
        <f t="shared" si="27"/>
        <v>-7.0598138245197113</v>
      </c>
      <c r="X76" s="126">
        <f t="shared" si="28"/>
        <v>2.9401861754802892</v>
      </c>
      <c r="Y76" s="126">
        <f t="shared" si="29"/>
        <v>-7.4633313310936042</v>
      </c>
      <c r="Z76" s="126">
        <f t="shared" si="30"/>
        <v>3.343703682054183</v>
      </c>
      <c r="AA76" s="126">
        <f t="shared" si="31"/>
        <v>1.2161269001981476</v>
      </c>
      <c r="AB76" s="126">
        <f t="shared" si="32"/>
        <v>-3.7838730998018524</v>
      </c>
      <c r="AC76" s="126">
        <f t="shared" si="33"/>
        <v>6.2161269001981481</v>
      </c>
      <c r="AD76" s="126">
        <f t="shared" si="34"/>
        <v>-8.6112143967318779</v>
      </c>
      <c r="AE76" s="126">
        <f t="shared" si="35"/>
        <v>11.043468197128174</v>
      </c>
      <c r="AF76" s="126">
        <f t="shared" si="36"/>
        <v>-1.1720546667504566</v>
      </c>
      <c r="AG76" s="126">
        <f t="shared" si="37"/>
        <v>-6.1720546667504568</v>
      </c>
      <c r="AH76" s="126">
        <f t="shared" si="38"/>
        <v>3.8279453332495432</v>
      </c>
      <c r="AI76" s="126">
        <f t="shared" si="39"/>
        <v>-7.8825883706633224</v>
      </c>
      <c r="AJ76" s="126">
        <f t="shared" si="40"/>
        <v>5.5384790371624089</v>
      </c>
      <c r="AK76" s="126">
        <f t="shared" si="41"/>
        <v>-1.2027032292632218</v>
      </c>
      <c r="AL76" s="126">
        <f t="shared" si="42"/>
        <v>-6.2027032292632214</v>
      </c>
      <c r="AM76" s="126">
        <f t="shared" si="43"/>
        <v>3.7972967707367782</v>
      </c>
      <c r="AN76" s="126">
        <f t="shared" si="44"/>
        <v>-8.1507421133044726</v>
      </c>
      <c r="AO76" s="126">
        <f t="shared" si="45"/>
        <v>5.7453356547780299</v>
      </c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</row>
    <row r="77" spans="1:128">
      <c r="A77" s="114" t="s">
        <v>21</v>
      </c>
      <c r="B77" s="115" t="s">
        <v>58</v>
      </c>
      <c r="C77" s="114" t="s">
        <v>26</v>
      </c>
      <c r="D77" s="117">
        <v>2</v>
      </c>
      <c r="E77" s="115">
        <v>447.43060000000008</v>
      </c>
      <c r="F77" s="118">
        <f t="shared" si="26"/>
        <v>447.50000000000006</v>
      </c>
      <c r="G77" s="119">
        <v>5.2999999999999999E-2</v>
      </c>
      <c r="H77" s="119">
        <v>1.6400000000000001E-2</v>
      </c>
      <c r="I77" s="120">
        <v>6.9400000000000003E-2</v>
      </c>
      <c r="J77" s="118">
        <f t="shared" si="46"/>
        <v>155.09877510287021</v>
      </c>
      <c r="K77" s="127"/>
      <c r="L77" s="127">
        <v>438</v>
      </c>
      <c r="M77" s="128">
        <v>4.8099999999999997E-2</v>
      </c>
      <c r="N77" s="128">
        <v>1.67E-2</v>
      </c>
      <c r="O77" s="128">
        <v>6.4799999999999996E-2</v>
      </c>
      <c r="P77" s="132">
        <v>148</v>
      </c>
      <c r="Q77" s="124">
        <f t="shared" si="24"/>
        <v>-9.2452830188679282</v>
      </c>
      <c r="R77" s="124">
        <f t="shared" si="24"/>
        <v>1.8292682926829156</v>
      </c>
      <c r="S77" s="124">
        <f t="shared" si="24"/>
        <v>-6.6282420749279636</v>
      </c>
      <c r="T77" s="124">
        <f t="shared" si="24"/>
        <v>-4.5769382112540224</v>
      </c>
      <c r="U77" s="125"/>
      <c r="V77" s="126">
        <f t="shared" si="25"/>
        <v>-2.0598138245197108</v>
      </c>
      <c r="W77" s="126">
        <f t="shared" si="27"/>
        <v>-7.0598138245197113</v>
      </c>
      <c r="X77" s="126">
        <f t="shared" si="28"/>
        <v>2.9401861754802892</v>
      </c>
      <c r="Y77" s="126">
        <f t="shared" si="29"/>
        <v>-7.4633313310936042</v>
      </c>
      <c r="Z77" s="126">
        <f t="shared" si="30"/>
        <v>3.343703682054183</v>
      </c>
      <c r="AA77" s="126">
        <f t="shared" si="31"/>
        <v>1.2161269001981476</v>
      </c>
      <c r="AB77" s="126">
        <f t="shared" si="32"/>
        <v>-3.7838730998018524</v>
      </c>
      <c r="AC77" s="126">
        <f t="shared" si="33"/>
        <v>6.2161269001981481</v>
      </c>
      <c r="AD77" s="126">
        <f t="shared" si="34"/>
        <v>-8.6112143967318779</v>
      </c>
      <c r="AE77" s="126">
        <f t="shared" si="35"/>
        <v>11.043468197128174</v>
      </c>
      <c r="AF77" s="126">
        <f t="shared" si="36"/>
        <v>-1.1720546667504566</v>
      </c>
      <c r="AG77" s="126">
        <f t="shared" si="37"/>
        <v>-6.1720546667504568</v>
      </c>
      <c r="AH77" s="126">
        <f t="shared" si="38"/>
        <v>3.8279453332495432</v>
      </c>
      <c r="AI77" s="126">
        <f t="shared" si="39"/>
        <v>-7.8825883706633224</v>
      </c>
      <c r="AJ77" s="126">
        <f t="shared" si="40"/>
        <v>5.5384790371624089</v>
      </c>
      <c r="AK77" s="126">
        <f t="shared" si="41"/>
        <v>-1.2027032292632218</v>
      </c>
      <c r="AL77" s="126">
        <f t="shared" si="42"/>
        <v>-6.2027032292632214</v>
      </c>
      <c r="AM77" s="126">
        <f t="shared" si="43"/>
        <v>3.7972967707367782</v>
      </c>
      <c r="AN77" s="126">
        <f t="shared" si="44"/>
        <v>-8.1507421133044726</v>
      </c>
      <c r="AO77" s="126">
        <f t="shared" si="45"/>
        <v>5.7453356547780299</v>
      </c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</row>
    <row r="78" spans="1:128">
      <c r="A78" s="114" t="s">
        <v>21</v>
      </c>
      <c r="B78" s="115" t="s">
        <v>58</v>
      </c>
      <c r="C78" s="114" t="s">
        <v>26</v>
      </c>
      <c r="D78" s="117">
        <v>3</v>
      </c>
      <c r="E78" s="115">
        <v>447.56569999999999</v>
      </c>
      <c r="F78" s="118">
        <f t="shared" si="26"/>
        <v>447.7</v>
      </c>
      <c r="G78" s="119">
        <v>0.1022</v>
      </c>
      <c r="H78" s="119">
        <v>3.2099999999999997E-2</v>
      </c>
      <c r="I78" s="120">
        <v>0.1343</v>
      </c>
      <c r="J78" s="118">
        <f t="shared" si="46"/>
        <v>300.03370209790802</v>
      </c>
      <c r="K78" s="127"/>
      <c r="L78" s="127">
        <v>438.2</v>
      </c>
      <c r="M78" s="128">
        <v>9.4500000000000001E-2</v>
      </c>
      <c r="N78" s="128">
        <v>3.6799999999999999E-2</v>
      </c>
      <c r="O78" s="128">
        <v>0.1273</v>
      </c>
      <c r="P78" s="132">
        <v>291</v>
      </c>
      <c r="Q78" s="124">
        <f t="shared" si="24"/>
        <v>-7.5342465753424639</v>
      </c>
      <c r="R78" s="124">
        <f t="shared" si="24"/>
        <v>14.641744548286614</v>
      </c>
      <c r="S78" s="124">
        <f t="shared" si="24"/>
        <v>-5.2122114668652317</v>
      </c>
      <c r="T78" s="124">
        <f t="shared" si="24"/>
        <v>-3.0108957876205893</v>
      </c>
      <c r="U78" s="125"/>
      <c r="V78" s="126">
        <f t="shared" si="25"/>
        <v>-2.0598138245197108</v>
      </c>
      <c r="W78" s="126">
        <f t="shared" si="27"/>
        <v>-7.0598138245197113</v>
      </c>
      <c r="X78" s="126">
        <f t="shared" si="28"/>
        <v>2.9401861754802892</v>
      </c>
      <c r="Y78" s="126">
        <f t="shared" si="29"/>
        <v>-7.4633313310936042</v>
      </c>
      <c r="Z78" s="126">
        <f t="shared" si="30"/>
        <v>3.343703682054183</v>
      </c>
      <c r="AA78" s="126">
        <f t="shared" si="31"/>
        <v>1.2161269001981476</v>
      </c>
      <c r="AB78" s="126">
        <f t="shared" si="32"/>
        <v>-3.7838730998018524</v>
      </c>
      <c r="AC78" s="126">
        <f t="shared" si="33"/>
        <v>6.2161269001981481</v>
      </c>
      <c r="AD78" s="126">
        <f t="shared" si="34"/>
        <v>-8.6112143967318779</v>
      </c>
      <c r="AE78" s="126">
        <f t="shared" si="35"/>
        <v>11.043468197128174</v>
      </c>
      <c r="AF78" s="126">
        <f t="shared" si="36"/>
        <v>-1.1720546667504566</v>
      </c>
      <c r="AG78" s="126">
        <f t="shared" si="37"/>
        <v>-6.1720546667504568</v>
      </c>
      <c r="AH78" s="126">
        <f t="shared" si="38"/>
        <v>3.8279453332495432</v>
      </c>
      <c r="AI78" s="126">
        <f t="shared" si="39"/>
        <v>-7.8825883706633224</v>
      </c>
      <c r="AJ78" s="126">
        <f t="shared" si="40"/>
        <v>5.5384790371624089</v>
      </c>
      <c r="AK78" s="126">
        <f t="shared" si="41"/>
        <v>-1.2027032292632218</v>
      </c>
      <c r="AL78" s="126">
        <f t="shared" si="42"/>
        <v>-6.2027032292632214</v>
      </c>
      <c r="AM78" s="126">
        <f t="shared" si="43"/>
        <v>3.7972967707367782</v>
      </c>
      <c r="AN78" s="126">
        <f t="shared" si="44"/>
        <v>-8.1507421133044726</v>
      </c>
      <c r="AO78" s="126">
        <f t="shared" si="45"/>
        <v>5.7453356547780299</v>
      </c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</row>
    <row r="79" spans="1:128">
      <c r="A79" s="114" t="s">
        <v>21</v>
      </c>
      <c r="B79" s="115" t="s">
        <v>58</v>
      </c>
      <c r="C79" s="114" t="s">
        <v>26</v>
      </c>
      <c r="D79" s="117">
        <v>4</v>
      </c>
      <c r="E79" s="115">
        <v>447.69839999999999</v>
      </c>
      <c r="F79" s="118">
        <f t="shared" si="26"/>
        <v>448</v>
      </c>
      <c r="G79" s="119">
        <v>0.25140000000000001</v>
      </c>
      <c r="H79" s="119">
        <v>5.0200000000000002E-2</v>
      </c>
      <c r="I79" s="120">
        <v>0.30160000000000003</v>
      </c>
      <c r="J79" s="118">
        <f t="shared" si="46"/>
        <v>673.49658913573285</v>
      </c>
      <c r="K79" s="127"/>
      <c r="L79" s="127">
        <v>438.4</v>
      </c>
      <c r="M79" s="128">
        <v>0.23680000000000001</v>
      </c>
      <c r="N79" s="128">
        <v>5.3600000000000002E-2</v>
      </c>
      <c r="O79" s="128">
        <v>0.29039999999999999</v>
      </c>
      <c r="P79" s="132">
        <v>663</v>
      </c>
      <c r="Q79" s="124">
        <f t="shared" si="24"/>
        <v>-5.8074781225139223</v>
      </c>
      <c r="R79" s="124">
        <f t="shared" si="24"/>
        <v>6.7729083665338656</v>
      </c>
      <c r="S79" s="124">
        <f t="shared" si="24"/>
        <v>-3.7135278514588999</v>
      </c>
      <c r="T79" s="124">
        <f t="shared" si="24"/>
        <v>-1.5585214988546026</v>
      </c>
      <c r="U79" s="125"/>
      <c r="V79" s="126">
        <f t="shared" si="25"/>
        <v>-2.0598138245197108</v>
      </c>
      <c r="W79" s="126">
        <f t="shared" si="27"/>
        <v>-7.0598138245197113</v>
      </c>
      <c r="X79" s="126">
        <f t="shared" si="28"/>
        <v>2.9401861754802892</v>
      </c>
      <c r="Y79" s="126">
        <f t="shared" si="29"/>
        <v>-7.4633313310936042</v>
      </c>
      <c r="Z79" s="126">
        <f t="shared" si="30"/>
        <v>3.343703682054183</v>
      </c>
      <c r="AA79" s="126">
        <f t="shared" si="31"/>
        <v>1.2161269001981476</v>
      </c>
      <c r="AB79" s="126">
        <f t="shared" si="32"/>
        <v>-3.7838730998018524</v>
      </c>
      <c r="AC79" s="126">
        <f t="shared" si="33"/>
        <v>6.2161269001981481</v>
      </c>
      <c r="AD79" s="126">
        <f t="shared" si="34"/>
        <v>-8.6112143967318779</v>
      </c>
      <c r="AE79" s="126">
        <f t="shared" si="35"/>
        <v>11.043468197128174</v>
      </c>
      <c r="AF79" s="126">
        <f t="shared" si="36"/>
        <v>-1.1720546667504566</v>
      </c>
      <c r="AG79" s="126">
        <f t="shared" si="37"/>
        <v>-6.1720546667504568</v>
      </c>
      <c r="AH79" s="126">
        <f t="shared" si="38"/>
        <v>3.8279453332495432</v>
      </c>
      <c r="AI79" s="126">
        <f t="shared" si="39"/>
        <v>-7.8825883706633224</v>
      </c>
      <c r="AJ79" s="126">
        <f t="shared" si="40"/>
        <v>5.5384790371624089</v>
      </c>
      <c r="AK79" s="126">
        <f t="shared" si="41"/>
        <v>-1.2027032292632218</v>
      </c>
      <c r="AL79" s="126">
        <f t="shared" si="42"/>
        <v>-6.2027032292632214</v>
      </c>
      <c r="AM79" s="126">
        <f t="shared" si="43"/>
        <v>3.7972967707367782</v>
      </c>
      <c r="AN79" s="126">
        <f t="shared" si="44"/>
        <v>-8.1507421133044726</v>
      </c>
      <c r="AO79" s="126">
        <f t="shared" si="45"/>
        <v>5.7453356547780299</v>
      </c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</row>
    <row r="80" spans="1:128">
      <c r="A80" s="114" t="s">
        <v>21</v>
      </c>
      <c r="B80" s="115" t="s">
        <v>58</v>
      </c>
      <c r="C80" s="114" t="s">
        <v>26</v>
      </c>
      <c r="D80" s="117">
        <v>5</v>
      </c>
      <c r="E80" s="115">
        <v>447.87270000000001</v>
      </c>
      <c r="F80" s="118">
        <f t="shared" si="26"/>
        <v>448.5</v>
      </c>
      <c r="G80" s="119">
        <v>0.50270000000000004</v>
      </c>
      <c r="H80" s="119">
        <v>0.1246</v>
      </c>
      <c r="I80" s="120">
        <v>0.62730000000000008</v>
      </c>
      <c r="J80" s="118">
        <f t="shared" si="46"/>
        <v>1399.8812852786039</v>
      </c>
      <c r="K80" s="127"/>
      <c r="L80" s="127">
        <v>438.9</v>
      </c>
      <c r="M80" s="128">
        <v>0.49330000000000002</v>
      </c>
      <c r="N80" s="128">
        <v>0.1288</v>
      </c>
      <c r="O80" s="128">
        <v>0.62209999999999999</v>
      </c>
      <c r="P80" s="132">
        <v>1419</v>
      </c>
      <c r="Q80" s="124">
        <f t="shared" si="24"/>
        <v>-1.8699025263576723</v>
      </c>
      <c r="R80" s="124">
        <f t="shared" si="24"/>
        <v>3.3707865168539288</v>
      </c>
      <c r="S80" s="124">
        <f t="shared" si="24"/>
        <v>-0.82894946596526276</v>
      </c>
      <c r="T80" s="124">
        <f t="shared" si="24"/>
        <v>1.3657382895572567</v>
      </c>
      <c r="U80" s="125"/>
      <c r="V80" s="126">
        <f t="shared" si="25"/>
        <v>-2.0598138245197108</v>
      </c>
      <c r="W80" s="126">
        <f t="shared" si="27"/>
        <v>-7.0598138245197113</v>
      </c>
      <c r="X80" s="126">
        <f t="shared" si="28"/>
        <v>2.9401861754802892</v>
      </c>
      <c r="Y80" s="126">
        <f t="shared" si="29"/>
        <v>-7.4633313310936042</v>
      </c>
      <c r="Z80" s="126">
        <f t="shared" si="30"/>
        <v>3.343703682054183</v>
      </c>
      <c r="AA80" s="126">
        <f t="shared" si="31"/>
        <v>1.2161269001981476</v>
      </c>
      <c r="AB80" s="126">
        <f t="shared" si="32"/>
        <v>-3.7838730998018524</v>
      </c>
      <c r="AC80" s="126">
        <f t="shared" si="33"/>
        <v>6.2161269001981481</v>
      </c>
      <c r="AD80" s="126">
        <f t="shared" si="34"/>
        <v>-8.6112143967318779</v>
      </c>
      <c r="AE80" s="126">
        <f t="shared" si="35"/>
        <v>11.043468197128174</v>
      </c>
      <c r="AF80" s="126">
        <f t="shared" si="36"/>
        <v>-1.1720546667504566</v>
      </c>
      <c r="AG80" s="126">
        <f t="shared" si="37"/>
        <v>-6.1720546667504568</v>
      </c>
      <c r="AH80" s="126">
        <f t="shared" si="38"/>
        <v>3.8279453332495432</v>
      </c>
      <c r="AI80" s="126">
        <f t="shared" si="39"/>
        <v>-7.8825883706633224</v>
      </c>
      <c r="AJ80" s="126">
        <f t="shared" si="40"/>
        <v>5.5384790371624089</v>
      </c>
      <c r="AK80" s="126">
        <f t="shared" si="41"/>
        <v>-1.2027032292632218</v>
      </c>
      <c r="AL80" s="126">
        <f t="shared" si="42"/>
        <v>-6.2027032292632214</v>
      </c>
      <c r="AM80" s="126">
        <f t="shared" si="43"/>
        <v>3.7972967707367782</v>
      </c>
      <c r="AN80" s="126">
        <f t="shared" si="44"/>
        <v>-8.1507421133044726</v>
      </c>
      <c r="AO80" s="126">
        <f t="shared" si="45"/>
        <v>5.7453356547780299</v>
      </c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</row>
    <row r="81" spans="1:128">
      <c r="A81" s="114" t="s">
        <v>21</v>
      </c>
      <c r="B81" s="115" t="s">
        <v>58</v>
      </c>
      <c r="C81" s="114" t="s">
        <v>26</v>
      </c>
      <c r="D81" s="117">
        <v>6</v>
      </c>
      <c r="E81" s="115">
        <v>446.99529999999999</v>
      </c>
      <c r="F81" s="118">
        <f t="shared" si="26"/>
        <v>447.90000000000003</v>
      </c>
      <c r="G81" s="119">
        <v>0.75239999999999996</v>
      </c>
      <c r="H81" s="119">
        <v>0.15229999999999999</v>
      </c>
      <c r="I81" s="120">
        <v>0.90469999999999995</v>
      </c>
      <c r="J81" s="118">
        <f t="shared" si="46"/>
        <v>2022.4139438793529</v>
      </c>
      <c r="K81" s="127"/>
      <c r="L81" s="127">
        <v>438.3</v>
      </c>
      <c r="M81" s="128">
        <v>0.7429</v>
      </c>
      <c r="N81" s="128">
        <v>0.1532</v>
      </c>
      <c r="O81" s="128">
        <v>0.89610000000000001</v>
      </c>
      <c r="P81" s="132">
        <v>2047</v>
      </c>
      <c r="Q81" s="124">
        <f t="shared" si="24"/>
        <v>-1.2626262626262563</v>
      </c>
      <c r="R81" s="124">
        <f t="shared" si="24"/>
        <v>0.59093893630992256</v>
      </c>
      <c r="S81" s="124">
        <f t="shared" si="24"/>
        <v>-0.95059135625068447</v>
      </c>
      <c r="T81" s="124">
        <f t="shared" si="24"/>
        <v>1.2156787286329029</v>
      </c>
      <c r="U81" s="125"/>
      <c r="V81" s="126">
        <f t="shared" si="25"/>
        <v>-2.0598138245197108</v>
      </c>
      <c r="W81" s="126">
        <f t="shared" si="27"/>
        <v>-7.0598138245197113</v>
      </c>
      <c r="X81" s="126">
        <f t="shared" si="28"/>
        <v>2.9401861754802892</v>
      </c>
      <c r="Y81" s="126">
        <f t="shared" si="29"/>
        <v>-7.4633313310936042</v>
      </c>
      <c r="Z81" s="126">
        <f t="shared" si="30"/>
        <v>3.343703682054183</v>
      </c>
      <c r="AA81" s="126">
        <f t="shared" si="31"/>
        <v>1.2161269001981476</v>
      </c>
      <c r="AB81" s="126">
        <f t="shared" si="32"/>
        <v>-3.7838730998018524</v>
      </c>
      <c r="AC81" s="126">
        <f t="shared" si="33"/>
        <v>6.2161269001981481</v>
      </c>
      <c r="AD81" s="126">
        <f t="shared" si="34"/>
        <v>-8.6112143967318779</v>
      </c>
      <c r="AE81" s="126">
        <f t="shared" si="35"/>
        <v>11.043468197128174</v>
      </c>
      <c r="AF81" s="126">
        <f t="shared" si="36"/>
        <v>-1.1720546667504566</v>
      </c>
      <c r="AG81" s="126">
        <f t="shared" si="37"/>
        <v>-6.1720546667504568</v>
      </c>
      <c r="AH81" s="126">
        <f t="shared" si="38"/>
        <v>3.8279453332495432</v>
      </c>
      <c r="AI81" s="126">
        <f t="shared" si="39"/>
        <v>-7.8825883706633224</v>
      </c>
      <c r="AJ81" s="126">
        <f t="shared" si="40"/>
        <v>5.5384790371624089</v>
      </c>
      <c r="AK81" s="126">
        <f t="shared" si="41"/>
        <v>-1.2027032292632218</v>
      </c>
      <c r="AL81" s="126">
        <f t="shared" si="42"/>
        <v>-6.2027032292632214</v>
      </c>
      <c r="AM81" s="126">
        <f t="shared" si="43"/>
        <v>3.7972967707367782</v>
      </c>
      <c r="AN81" s="126">
        <f t="shared" si="44"/>
        <v>-8.1507421133044726</v>
      </c>
      <c r="AO81" s="126">
        <f t="shared" si="45"/>
        <v>5.7453356547780299</v>
      </c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</row>
    <row r="82" spans="1:128">
      <c r="A82" s="114" t="s">
        <v>21</v>
      </c>
      <c r="B82" s="115" t="s">
        <v>58</v>
      </c>
      <c r="C82" s="114" t="s">
        <v>26</v>
      </c>
      <c r="D82" s="117">
        <v>7</v>
      </c>
      <c r="E82" s="115">
        <v>447.68700000000001</v>
      </c>
      <c r="F82" s="118">
        <f t="shared" si="26"/>
        <v>449.6</v>
      </c>
      <c r="G82" s="119">
        <v>1.5024</v>
      </c>
      <c r="H82" s="119">
        <v>0.41060000000000002</v>
      </c>
      <c r="I82" s="120">
        <v>1.913</v>
      </c>
      <c r="J82" s="118">
        <f t="shared" si="46"/>
        <v>4266.1952778099139</v>
      </c>
      <c r="K82" s="127"/>
      <c r="L82" s="127">
        <v>440</v>
      </c>
      <c r="M82" s="128">
        <v>1.4866999999999999</v>
      </c>
      <c r="N82" s="128">
        <v>0.41260000000000002</v>
      </c>
      <c r="O82" s="128">
        <v>1.8993</v>
      </c>
      <c r="P82" s="132">
        <v>4328</v>
      </c>
      <c r="Q82" s="124">
        <f t="shared" si="24"/>
        <v>-1.0449946751863717</v>
      </c>
      <c r="R82" s="124">
        <f t="shared" si="24"/>
        <v>0.48709206039941594</v>
      </c>
      <c r="S82" s="124">
        <f t="shared" si="24"/>
        <v>-0.71615263983272581</v>
      </c>
      <c r="T82" s="124">
        <f t="shared" si="24"/>
        <v>1.4487082321701417</v>
      </c>
      <c r="U82" s="125"/>
      <c r="V82" s="126">
        <f t="shared" si="25"/>
        <v>-2.0598138245197108</v>
      </c>
      <c r="W82" s="126">
        <f t="shared" si="27"/>
        <v>-7.0598138245197113</v>
      </c>
      <c r="X82" s="126">
        <f t="shared" si="28"/>
        <v>2.9401861754802892</v>
      </c>
      <c r="Y82" s="126">
        <f t="shared" si="29"/>
        <v>-7.4633313310936042</v>
      </c>
      <c r="Z82" s="126">
        <f t="shared" si="30"/>
        <v>3.343703682054183</v>
      </c>
      <c r="AA82" s="126">
        <f t="shared" si="31"/>
        <v>1.2161269001981476</v>
      </c>
      <c r="AB82" s="126">
        <f t="shared" si="32"/>
        <v>-3.7838730998018524</v>
      </c>
      <c r="AC82" s="126">
        <f t="shared" si="33"/>
        <v>6.2161269001981481</v>
      </c>
      <c r="AD82" s="126">
        <f t="shared" si="34"/>
        <v>-8.6112143967318779</v>
      </c>
      <c r="AE82" s="126">
        <f t="shared" si="35"/>
        <v>11.043468197128174</v>
      </c>
      <c r="AF82" s="126">
        <f t="shared" si="36"/>
        <v>-1.1720546667504566</v>
      </c>
      <c r="AG82" s="126">
        <f t="shared" si="37"/>
        <v>-6.1720546667504568</v>
      </c>
      <c r="AH82" s="126">
        <f t="shared" si="38"/>
        <v>3.8279453332495432</v>
      </c>
      <c r="AI82" s="126">
        <f t="shared" si="39"/>
        <v>-7.8825883706633224</v>
      </c>
      <c r="AJ82" s="126">
        <f t="shared" si="40"/>
        <v>5.5384790371624089</v>
      </c>
      <c r="AK82" s="126">
        <f t="shared" si="41"/>
        <v>-1.2027032292632218</v>
      </c>
      <c r="AL82" s="126">
        <f t="shared" si="42"/>
        <v>-6.2027032292632214</v>
      </c>
      <c r="AM82" s="126">
        <f t="shared" si="43"/>
        <v>3.7972967707367782</v>
      </c>
      <c r="AN82" s="126">
        <f t="shared" si="44"/>
        <v>-8.1507421133044726</v>
      </c>
      <c r="AO82" s="126">
        <f t="shared" si="45"/>
        <v>5.7453356547780299</v>
      </c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</row>
    <row r="83" spans="1:128">
      <c r="A83" s="114" t="s">
        <v>21</v>
      </c>
      <c r="B83" s="115" t="s">
        <v>58</v>
      </c>
      <c r="C83" s="114" t="s">
        <v>26</v>
      </c>
      <c r="D83" s="117">
        <v>8</v>
      </c>
      <c r="E83" s="115">
        <v>447.69380000000007</v>
      </c>
      <c r="F83" s="118">
        <f t="shared" si="26"/>
        <v>450.20000000000005</v>
      </c>
      <c r="G83" s="119">
        <v>2.0026000000000002</v>
      </c>
      <c r="H83" s="119">
        <v>0.50360000000000005</v>
      </c>
      <c r="I83" s="120">
        <v>2.5062000000000002</v>
      </c>
      <c r="J83" s="118">
        <f t="shared" si="46"/>
        <v>5586.2214226095984</v>
      </c>
      <c r="K83" s="127"/>
      <c r="L83" s="127">
        <v>440.6</v>
      </c>
      <c r="M83" s="128">
        <v>1.9856</v>
      </c>
      <c r="N83" s="128">
        <v>0.4955</v>
      </c>
      <c r="O83" s="128">
        <v>2.4811000000000001</v>
      </c>
      <c r="P83" s="132">
        <v>5651</v>
      </c>
      <c r="Q83" s="124">
        <f t="shared" si="24"/>
        <v>-0.84889643463498077</v>
      </c>
      <c r="R83" s="124">
        <f t="shared" si="24"/>
        <v>-1.6084193804606932</v>
      </c>
      <c r="S83" s="124">
        <f>((O83-I83)/I83)*100</f>
        <v>-1.0015162397254858</v>
      </c>
      <c r="T83" s="124">
        <f t="shared" si="24"/>
        <v>1.1596134934468869</v>
      </c>
      <c r="U83" s="125"/>
      <c r="V83" s="126">
        <f t="shared" si="25"/>
        <v>-2.0598138245197108</v>
      </c>
      <c r="W83" s="126">
        <f t="shared" si="27"/>
        <v>-7.0598138245197113</v>
      </c>
      <c r="X83" s="126">
        <f t="shared" si="28"/>
        <v>2.9401861754802892</v>
      </c>
      <c r="Y83" s="126">
        <f t="shared" si="29"/>
        <v>-7.4633313310936042</v>
      </c>
      <c r="Z83" s="126">
        <f t="shared" si="30"/>
        <v>3.343703682054183</v>
      </c>
      <c r="AA83" s="126">
        <f t="shared" si="31"/>
        <v>1.2161269001981476</v>
      </c>
      <c r="AB83" s="126">
        <f t="shared" si="32"/>
        <v>-3.7838730998018524</v>
      </c>
      <c r="AC83" s="126">
        <f t="shared" si="33"/>
        <v>6.2161269001981481</v>
      </c>
      <c r="AD83" s="126">
        <f t="shared" si="34"/>
        <v>-8.6112143967318779</v>
      </c>
      <c r="AE83" s="126">
        <f t="shared" si="35"/>
        <v>11.043468197128174</v>
      </c>
      <c r="AF83" s="126">
        <f t="shared" si="36"/>
        <v>-1.1720546667504566</v>
      </c>
      <c r="AG83" s="126">
        <f t="shared" si="37"/>
        <v>-6.1720546667504568</v>
      </c>
      <c r="AH83" s="126">
        <f t="shared" si="38"/>
        <v>3.8279453332495432</v>
      </c>
      <c r="AI83" s="126">
        <f t="shared" si="39"/>
        <v>-7.8825883706633224</v>
      </c>
      <c r="AJ83" s="126">
        <f t="shared" si="40"/>
        <v>5.5384790371624089</v>
      </c>
      <c r="AK83" s="126">
        <f t="shared" si="41"/>
        <v>-1.2027032292632218</v>
      </c>
      <c r="AL83" s="126">
        <f t="shared" si="42"/>
        <v>-6.2027032292632214</v>
      </c>
      <c r="AM83" s="126">
        <f t="shared" si="43"/>
        <v>3.7972967707367782</v>
      </c>
      <c r="AN83" s="126">
        <f t="shared" si="44"/>
        <v>-8.1507421133044726</v>
      </c>
      <c r="AO83" s="126">
        <f t="shared" si="45"/>
        <v>5.7453356547780299</v>
      </c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</row>
    <row r="84" spans="1:128">
      <c r="A84" s="114" t="s">
        <v>21</v>
      </c>
      <c r="B84" s="115" t="s">
        <v>58</v>
      </c>
      <c r="C84" s="114" t="s">
        <v>26</v>
      </c>
      <c r="D84" s="117">
        <v>9</v>
      </c>
      <c r="E84" s="115">
        <v>447.54050000000001</v>
      </c>
      <c r="F84" s="118">
        <f t="shared" si="26"/>
        <v>450.8</v>
      </c>
      <c r="G84" s="119">
        <v>2.5063</v>
      </c>
      <c r="H84" s="119">
        <v>0.75319999999999998</v>
      </c>
      <c r="I84" s="120">
        <v>3.2595000000000001</v>
      </c>
      <c r="J84" s="118">
        <f t="shared" si="46"/>
        <v>7263.1771438776368</v>
      </c>
      <c r="K84" s="127"/>
      <c r="L84" s="127">
        <v>441.3</v>
      </c>
      <c r="M84" s="128">
        <v>2.4889000000000001</v>
      </c>
      <c r="N84" s="128">
        <v>0.75949999999999995</v>
      </c>
      <c r="O84" s="128">
        <v>3.2484000000000002</v>
      </c>
      <c r="P84" s="132">
        <v>7395</v>
      </c>
      <c r="Q84" s="124">
        <f>((M84-G84)/G84)*100</f>
        <v>-0.69425048876829831</v>
      </c>
      <c r="R84" s="124">
        <f t="shared" si="24"/>
        <v>0.83643122676579551</v>
      </c>
      <c r="S84" s="124">
        <f t="shared" si="24"/>
        <v>-0.34054302807178671</v>
      </c>
      <c r="T84" s="124">
        <f t="shared" si="24"/>
        <v>1.8149475568481881</v>
      </c>
      <c r="U84" s="125"/>
      <c r="V84" s="126">
        <f t="shared" si="25"/>
        <v>-2.0598138245197108</v>
      </c>
      <c r="W84" s="126">
        <f t="shared" si="27"/>
        <v>-7.0598138245197113</v>
      </c>
      <c r="X84" s="126">
        <f t="shared" si="28"/>
        <v>2.9401861754802892</v>
      </c>
      <c r="Y84" s="126">
        <f t="shared" si="29"/>
        <v>-7.4633313310936042</v>
      </c>
      <c r="Z84" s="126">
        <f t="shared" si="30"/>
        <v>3.343703682054183</v>
      </c>
      <c r="AA84" s="126">
        <f t="shared" si="31"/>
        <v>1.2161269001981476</v>
      </c>
      <c r="AB84" s="126">
        <f t="shared" si="32"/>
        <v>-3.7838730998018524</v>
      </c>
      <c r="AC84" s="126">
        <f t="shared" si="33"/>
        <v>6.2161269001981481</v>
      </c>
      <c r="AD84" s="126">
        <f t="shared" si="34"/>
        <v>-8.6112143967318779</v>
      </c>
      <c r="AE84" s="126">
        <f t="shared" si="35"/>
        <v>11.043468197128174</v>
      </c>
      <c r="AF84" s="126">
        <f t="shared" si="36"/>
        <v>-1.1720546667504566</v>
      </c>
      <c r="AG84" s="126">
        <f t="shared" si="37"/>
        <v>-6.1720546667504568</v>
      </c>
      <c r="AH84" s="126">
        <f t="shared" si="38"/>
        <v>3.8279453332495432</v>
      </c>
      <c r="AI84" s="126">
        <f t="shared" si="39"/>
        <v>-7.8825883706633224</v>
      </c>
      <c r="AJ84" s="126">
        <f t="shared" si="40"/>
        <v>5.5384790371624089</v>
      </c>
      <c r="AK84" s="126">
        <f t="shared" si="41"/>
        <v>-1.2027032292632218</v>
      </c>
      <c r="AL84" s="126">
        <f t="shared" si="42"/>
        <v>-6.2027032292632214</v>
      </c>
      <c r="AM84" s="126">
        <f t="shared" si="43"/>
        <v>3.7972967707367782</v>
      </c>
      <c r="AN84" s="126">
        <f t="shared" si="44"/>
        <v>-8.1507421133044726</v>
      </c>
      <c r="AO84" s="126">
        <f t="shared" si="45"/>
        <v>5.7453356547780299</v>
      </c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</row>
    <row r="85" spans="1:128">
      <c r="A85" s="114" t="s">
        <v>116</v>
      </c>
      <c r="B85" s="115" t="s">
        <v>117</v>
      </c>
      <c r="C85" s="137" t="s">
        <v>145</v>
      </c>
      <c r="D85" s="117">
        <v>1</v>
      </c>
      <c r="E85" s="115">
        <v>447.35819999999995</v>
      </c>
      <c r="F85" s="118">
        <f t="shared" si="26"/>
        <v>447.4</v>
      </c>
      <c r="G85" s="119">
        <v>3.0499999999999999E-2</v>
      </c>
      <c r="H85" s="119">
        <v>1.1299999999999999E-2</v>
      </c>
      <c r="I85" s="120">
        <v>4.1799999999999997E-2</v>
      </c>
      <c r="J85" s="118">
        <f t="shared" si="46"/>
        <v>93.434134322571509</v>
      </c>
      <c r="K85" s="127"/>
      <c r="L85" s="127">
        <v>447.3</v>
      </c>
      <c r="M85" s="128"/>
      <c r="N85" s="128"/>
      <c r="O85" s="138">
        <v>4.2999999999999997E-2</v>
      </c>
      <c r="P85" s="139">
        <v>96.132349649999995</v>
      </c>
      <c r="Q85" s="124"/>
      <c r="R85" s="124"/>
      <c r="S85" s="124">
        <f t="shared" si="24"/>
        <v>2.870813397129186</v>
      </c>
      <c r="T85" s="124">
        <f t="shared" si="24"/>
        <v>2.88782611086563</v>
      </c>
      <c r="U85" s="125"/>
      <c r="V85" s="126">
        <f t="shared" si="25"/>
        <v>-2.0598138245197108</v>
      </c>
      <c r="W85" s="126">
        <f t="shared" si="27"/>
        <v>-7.0598138245197113</v>
      </c>
      <c r="X85" s="126">
        <f t="shared" si="28"/>
        <v>2.9401861754802892</v>
      </c>
      <c r="Y85" s="126">
        <f t="shared" si="29"/>
        <v>-7.4633313310936042</v>
      </c>
      <c r="Z85" s="126">
        <f t="shared" si="30"/>
        <v>3.343703682054183</v>
      </c>
      <c r="AA85" s="126">
        <f t="shared" si="31"/>
        <v>1.2161269001981476</v>
      </c>
      <c r="AB85" s="126">
        <f t="shared" si="32"/>
        <v>-3.7838730998018524</v>
      </c>
      <c r="AC85" s="126">
        <f t="shared" si="33"/>
        <v>6.2161269001981481</v>
      </c>
      <c r="AD85" s="126">
        <f t="shared" si="34"/>
        <v>-8.6112143967318779</v>
      </c>
      <c r="AE85" s="126">
        <f t="shared" si="35"/>
        <v>11.043468197128174</v>
      </c>
      <c r="AF85" s="126">
        <f t="shared" si="36"/>
        <v>-1.1720546667504566</v>
      </c>
      <c r="AG85" s="126">
        <f t="shared" si="37"/>
        <v>-6.1720546667504568</v>
      </c>
      <c r="AH85" s="126">
        <f t="shared" si="38"/>
        <v>3.8279453332495432</v>
      </c>
      <c r="AI85" s="126">
        <f t="shared" si="39"/>
        <v>-7.8825883706633224</v>
      </c>
      <c r="AJ85" s="126">
        <f t="shared" si="40"/>
        <v>5.5384790371624089</v>
      </c>
      <c r="AK85" s="126">
        <f t="shared" si="41"/>
        <v>-1.2027032292632218</v>
      </c>
      <c r="AL85" s="126">
        <f t="shared" si="42"/>
        <v>-6.2027032292632214</v>
      </c>
      <c r="AM85" s="126">
        <f t="shared" si="43"/>
        <v>3.7972967707367782</v>
      </c>
      <c r="AN85" s="126">
        <f t="shared" si="44"/>
        <v>-8.1507421133044726</v>
      </c>
      <c r="AO85" s="126">
        <f t="shared" si="45"/>
        <v>5.7453356547780299</v>
      </c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</row>
    <row r="86" spans="1:128">
      <c r="A86" s="114" t="s">
        <v>116</v>
      </c>
      <c r="B86" s="115" t="s">
        <v>117</v>
      </c>
      <c r="C86" s="137" t="s">
        <v>145</v>
      </c>
      <c r="D86" s="117">
        <v>2</v>
      </c>
      <c r="E86" s="115">
        <v>447.53009999999995</v>
      </c>
      <c r="F86" s="118">
        <f t="shared" si="26"/>
        <v>447.59999999999997</v>
      </c>
      <c r="G86" s="119">
        <v>5.1799999999999999E-2</v>
      </c>
      <c r="H86" s="119">
        <v>1.8100000000000002E-2</v>
      </c>
      <c r="I86" s="120">
        <v>6.9900000000000004E-2</v>
      </c>
      <c r="J86" s="118">
        <f t="shared" si="46"/>
        <v>156.18140585480833</v>
      </c>
      <c r="K86" s="127"/>
      <c r="L86" s="127">
        <v>447.45</v>
      </c>
      <c r="M86" s="128"/>
      <c r="N86" s="128"/>
      <c r="O86" s="140">
        <v>6.7100000000000007E-2</v>
      </c>
      <c r="P86" s="141">
        <v>149.96088950000001</v>
      </c>
      <c r="Q86" s="124"/>
      <c r="R86" s="124"/>
      <c r="S86" s="124">
        <f t="shared" si="24"/>
        <v>-4.0057224606580784</v>
      </c>
      <c r="T86" s="124">
        <f t="shared" si="24"/>
        <v>-3.982878961014817</v>
      </c>
      <c r="U86" s="125"/>
      <c r="V86" s="126">
        <f t="shared" si="25"/>
        <v>-2.0598138245197108</v>
      </c>
      <c r="W86" s="126">
        <f t="shared" si="27"/>
        <v>-7.0598138245197113</v>
      </c>
      <c r="X86" s="126">
        <f t="shared" si="28"/>
        <v>2.9401861754802892</v>
      </c>
      <c r="Y86" s="126">
        <f t="shared" si="29"/>
        <v>-7.4633313310936042</v>
      </c>
      <c r="Z86" s="126">
        <f t="shared" si="30"/>
        <v>3.343703682054183</v>
      </c>
      <c r="AA86" s="126">
        <f t="shared" si="31"/>
        <v>1.2161269001981476</v>
      </c>
      <c r="AB86" s="126">
        <f t="shared" si="32"/>
        <v>-3.7838730998018524</v>
      </c>
      <c r="AC86" s="126">
        <f t="shared" si="33"/>
        <v>6.2161269001981481</v>
      </c>
      <c r="AD86" s="126">
        <f t="shared" si="34"/>
        <v>-8.6112143967318779</v>
      </c>
      <c r="AE86" s="126">
        <f t="shared" si="35"/>
        <v>11.043468197128174</v>
      </c>
      <c r="AF86" s="126">
        <f t="shared" si="36"/>
        <v>-1.1720546667504566</v>
      </c>
      <c r="AG86" s="126">
        <f t="shared" si="37"/>
        <v>-6.1720546667504568</v>
      </c>
      <c r="AH86" s="126">
        <f t="shared" si="38"/>
        <v>3.8279453332495432</v>
      </c>
      <c r="AI86" s="126">
        <f t="shared" si="39"/>
        <v>-7.8825883706633224</v>
      </c>
      <c r="AJ86" s="126">
        <f t="shared" si="40"/>
        <v>5.5384790371624089</v>
      </c>
      <c r="AK86" s="126">
        <f t="shared" si="41"/>
        <v>-1.2027032292632218</v>
      </c>
      <c r="AL86" s="126">
        <f t="shared" si="42"/>
        <v>-6.2027032292632214</v>
      </c>
      <c r="AM86" s="126">
        <f t="shared" si="43"/>
        <v>3.7972967707367782</v>
      </c>
      <c r="AN86" s="126">
        <f t="shared" si="44"/>
        <v>-8.1507421133044726</v>
      </c>
      <c r="AO86" s="126">
        <f t="shared" si="45"/>
        <v>5.7453356547780299</v>
      </c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</row>
    <row r="87" spans="1:128">
      <c r="A87" s="114" t="s">
        <v>116</v>
      </c>
      <c r="B87" s="115" t="s">
        <v>117</v>
      </c>
      <c r="C87" s="137" t="s">
        <v>145</v>
      </c>
      <c r="D87" s="117">
        <v>3</v>
      </c>
      <c r="E87" s="115">
        <v>447.2663</v>
      </c>
      <c r="F87" s="118">
        <f t="shared" si="26"/>
        <v>447.4</v>
      </c>
      <c r="G87" s="119">
        <v>0.1026</v>
      </c>
      <c r="H87" s="119">
        <v>3.1099999999999999E-2</v>
      </c>
      <c r="I87" s="120">
        <v>0.13369999999999999</v>
      </c>
      <c r="J87" s="118">
        <f t="shared" si="46"/>
        <v>298.89334245537782</v>
      </c>
      <c r="K87" s="127"/>
      <c r="L87" s="127">
        <v>447.23</v>
      </c>
      <c r="M87" s="128"/>
      <c r="N87" s="128"/>
      <c r="O87" s="140">
        <v>0.12959999999999999</v>
      </c>
      <c r="P87" s="141">
        <v>289.78378020000002</v>
      </c>
      <c r="Q87" s="124"/>
      <c r="R87" s="124"/>
      <c r="S87" s="124">
        <f t="shared" si="24"/>
        <v>-3.0665669409124856</v>
      </c>
      <c r="T87" s="124">
        <f t="shared" si="24"/>
        <v>-3.0477635201050939</v>
      </c>
      <c r="U87" s="125"/>
      <c r="V87" s="126">
        <f t="shared" si="25"/>
        <v>-2.0598138245197108</v>
      </c>
      <c r="W87" s="126">
        <f t="shared" si="27"/>
        <v>-7.0598138245197113</v>
      </c>
      <c r="X87" s="126">
        <f t="shared" si="28"/>
        <v>2.9401861754802892</v>
      </c>
      <c r="Y87" s="126">
        <f t="shared" si="29"/>
        <v>-7.4633313310936042</v>
      </c>
      <c r="Z87" s="126">
        <f t="shared" si="30"/>
        <v>3.343703682054183</v>
      </c>
      <c r="AA87" s="126">
        <f t="shared" si="31"/>
        <v>1.2161269001981476</v>
      </c>
      <c r="AB87" s="126">
        <f t="shared" si="32"/>
        <v>-3.7838730998018524</v>
      </c>
      <c r="AC87" s="126">
        <f t="shared" si="33"/>
        <v>6.2161269001981481</v>
      </c>
      <c r="AD87" s="126">
        <f t="shared" si="34"/>
        <v>-8.6112143967318779</v>
      </c>
      <c r="AE87" s="126">
        <f t="shared" si="35"/>
        <v>11.043468197128174</v>
      </c>
      <c r="AF87" s="126">
        <f t="shared" si="36"/>
        <v>-1.1720546667504566</v>
      </c>
      <c r="AG87" s="126">
        <f t="shared" si="37"/>
        <v>-6.1720546667504568</v>
      </c>
      <c r="AH87" s="126">
        <f t="shared" si="38"/>
        <v>3.8279453332495432</v>
      </c>
      <c r="AI87" s="126">
        <f t="shared" si="39"/>
        <v>-7.8825883706633224</v>
      </c>
      <c r="AJ87" s="126">
        <f t="shared" si="40"/>
        <v>5.5384790371624089</v>
      </c>
      <c r="AK87" s="126">
        <f t="shared" si="41"/>
        <v>-1.2027032292632218</v>
      </c>
      <c r="AL87" s="126">
        <f t="shared" si="42"/>
        <v>-6.2027032292632214</v>
      </c>
      <c r="AM87" s="126">
        <f t="shared" si="43"/>
        <v>3.7972967707367782</v>
      </c>
      <c r="AN87" s="126">
        <f t="shared" si="44"/>
        <v>-8.1507421133044726</v>
      </c>
      <c r="AO87" s="126">
        <f t="shared" si="45"/>
        <v>5.7453356547780299</v>
      </c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</row>
    <row r="88" spans="1:128">
      <c r="A88" s="114" t="s">
        <v>116</v>
      </c>
      <c r="B88" s="115" t="s">
        <v>117</v>
      </c>
      <c r="C88" s="137" t="s">
        <v>145</v>
      </c>
      <c r="D88" s="117">
        <v>4</v>
      </c>
      <c r="E88" s="115">
        <v>447.49190000000004</v>
      </c>
      <c r="F88" s="118">
        <f t="shared" si="26"/>
        <v>447.8</v>
      </c>
      <c r="G88" s="119">
        <v>0.25640000000000002</v>
      </c>
      <c r="H88" s="119">
        <v>5.1700000000000003E-2</v>
      </c>
      <c r="I88" s="120">
        <v>0.30810000000000004</v>
      </c>
      <c r="J88" s="118">
        <f t="shared" si="46"/>
        <v>688.32523943269848</v>
      </c>
      <c r="K88" s="127"/>
      <c r="L88" s="127">
        <v>447.67</v>
      </c>
      <c r="M88" s="128"/>
      <c r="N88" s="128"/>
      <c r="O88" s="128">
        <v>0.29430000000000001</v>
      </c>
      <c r="P88" s="127">
        <v>657.40389130000005</v>
      </c>
      <c r="Q88" s="124"/>
      <c r="R88" s="124"/>
      <c r="S88" s="124">
        <f t="shared" si="24"/>
        <v>-4.4790652385589196</v>
      </c>
      <c r="T88" s="124">
        <f t="shared" si="24"/>
        <v>-4.4922583629481716</v>
      </c>
      <c r="U88" s="125"/>
      <c r="V88" s="126">
        <f t="shared" si="25"/>
        <v>-2.0598138245197108</v>
      </c>
      <c r="W88" s="126">
        <f t="shared" si="27"/>
        <v>-7.0598138245197113</v>
      </c>
      <c r="X88" s="126">
        <f t="shared" si="28"/>
        <v>2.9401861754802892</v>
      </c>
      <c r="Y88" s="126">
        <f t="shared" si="29"/>
        <v>-7.4633313310936042</v>
      </c>
      <c r="Z88" s="126">
        <f t="shared" si="30"/>
        <v>3.343703682054183</v>
      </c>
      <c r="AA88" s="126">
        <f t="shared" si="31"/>
        <v>1.2161269001981476</v>
      </c>
      <c r="AB88" s="126">
        <f t="shared" si="32"/>
        <v>-3.7838730998018524</v>
      </c>
      <c r="AC88" s="126">
        <f t="shared" si="33"/>
        <v>6.2161269001981481</v>
      </c>
      <c r="AD88" s="126">
        <f t="shared" si="34"/>
        <v>-8.6112143967318779</v>
      </c>
      <c r="AE88" s="126">
        <f t="shared" si="35"/>
        <v>11.043468197128174</v>
      </c>
      <c r="AF88" s="126">
        <f t="shared" si="36"/>
        <v>-1.1720546667504566</v>
      </c>
      <c r="AG88" s="126">
        <f t="shared" si="37"/>
        <v>-6.1720546667504568</v>
      </c>
      <c r="AH88" s="126">
        <f t="shared" si="38"/>
        <v>3.8279453332495432</v>
      </c>
      <c r="AI88" s="126">
        <f t="shared" si="39"/>
        <v>-7.8825883706633224</v>
      </c>
      <c r="AJ88" s="126">
        <f t="shared" si="40"/>
        <v>5.5384790371624089</v>
      </c>
      <c r="AK88" s="126">
        <f t="shared" si="41"/>
        <v>-1.2027032292632218</v>
      </c>
      <c r="AL88" s="126">
        <f t="shared" si="42"/>
        <v>-6.2027032292632214</v>
      </c>
      <c r="AM88" s="126">
        <f t="shared" si="43"/>
        <v>3.7972967707367782</v>
      </c>
      <c r="AN88" s="126">
        <f t="shared" si="44"/>
        <v>-8.1507421133044726</v>
      </c>
      <c r="AO88" s="126">
        <f t="shared" si="45"/>
        <v>5.7453356547780299</v>
      </c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</row>
    <row r="89" spans="1:128">
      <c r="A89" s="114" t="s">
        <v>116</v>
      </c>
      <c r="B89" s="115" t="s">
        <v>117</v>
      </c>
      <c r="C89" s="137" t="s">
        <v>145</v>
      </c>
      <c r="D89" s="117">
        <v>5</v>
      </c>
      <c r="E89" s="115">
        <v>448.7629</v>
      </c>
      <c r="F89" s="118">
        <f t="shared" si="26"/>
        <v>449.4</v>
      </c>
      <c r="G89" s="119">
        <v>0.51160000000000005</v>
      </c>
      <c r="H89" s="119">
        <v>0.1255</v>
      </c>
      <c r="I89" s="120">
        <v>0.6371</v>
      </c>
      <c r="J89" s="118">
        <f t="shared" si="46"/>
        <v>1418.9204506438268</v>
      </c>
      <c r="K89" s="127"/>
      <c r="L89" s="127">
        <v>449.25</v>
      </c>
      <c r="M89" s="128"/>
      <c r="N89" s="128"/>
      <c r="O89" s="128">
        <v>0.62909999999999999</v>
      </c>
      <c r="P89" s="127">
        <v>1400.3338900000001</v>
      </c>
      <c r="Q89" s="124"/>
      <c r="R89" s="124"/>
      <c r="S89" s="124">
        <f t="shared" si="24"/>
        <v>-1.2556898446083828</v>
      </c>
      <c r="T89" s="124">
        <f t="shared" si="24"/>
        <v>-1.309908574183505</v>
      </c>
      <c r="U89" s="125"/>
      <c r="V89" s="126">
        <f t="shared" si="25"/>
        <v>-2.0598138245197108</v>
      </c>
      <c r="W89" s="126">
        <f t="shared" si="27"/>
        <v>-7.0598138245197113</v>
      </c>
      <c r="X89" s="126">
        <f t="shared" si="28"/>
        <v>2.9401861754802892</v>
      </c>
      <c r="Y89" s="126">
        <f t="shared" si="29"/>
        <v>-7.4633313310936042</v>
      </c>
      <c r="Z89" s="126">
        <f t="shared" si="30"/>
        <v>3.343703682054183</v>
      </c>
      <c r="AA89" s="126">
        <f t="shared" si="31"/>
        <v>1.2161269001981476</v>
      </c>
      <c r="AB89" s="126">
        <f t="shared" si="32"/>
        <v>-3.7838730998018524</v>
      </c>
      <c r="AC89" s="126">
        <f t="shared" si="33"/>
        <v>6.2161269001981481</v>
      </c>
      <c r="AD89" s="126">
        <f t="shared" si="34"/>
        <v>-8.6112143967318779</v>
      </c>
      <c r="AE89" s="126">
        <f t="shared" si="35"/>
        <v>11.043468197128174</v>
      </c>
      <c r="AF89" s="126">
        <f t="shared" si="36"/>
        <v>-1.1720546667504566</v>
      </c>
      <c r="AG89" s="126">
        <f t="shared" si="37"/>
        <v>-6.1720546667504568</v>
      </c>
      <c r="AH89" s="126">
        <f t="shared" si="38"/>
        <v>3.8279453332495432</v>
      </c>
      <c r="AI89" s="126">
        <f t="shared" si="39"/>
        <v>-7.8825883706633224</v>
      </c>
      <c r="AJ89" s="126">
        <f t="shared" si="40"/>
        <v>5.5384790371624089</v>
      </c>
      <c r="AK89" s="126">
        <f t="shared" si="41"/>
        <v>-1.2027032292632218</v>
      </c>
      <c r="AL89" s="126">
        <f t="shared" si="42"/>
        <v>-6.2027032292632214</v>
      </c>
      <c r="AM89" s="126">
        <f t="shared" si="43"/>
        <v>3.7972967707367782</v>
      </c>
      <c r="AN89" s="126">
        <f t="shared" si="44"/>
        <v>-8.1507421133044726</v>
      </c>
      <c r="AO89" s="126">
        <f t="shared" si="45"/>
        <v>5.7453356547780299</v>
      </c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</row>
    <row r="90" spans="1:128">
      <c r="A90" s="114" t="s">
        <v>116</v>
      </c>
      <c r="B90" s="115" t="s">
        <v>117</v>
      </c>
      <c r="C90" s="137" t="s">
        <v>145</v>
      </c>
      <c r="D90" s="117">
        <v>6</v>
      </c>
      <c r="E90" s="115">
        <v>447.81139999999994</v>
      </c>
      <c r="F90" s="118">
        <f t="shared" si="26"/>
        <v>448.79999999999995</v>
      </c>
      <c r="G90" s="119">
        <v>0.83809999999999996</v>
      </c>
      <c r="H90" s="119">
        <v>0.15049999999999999</v>
      </c>
      <c r="I90" s="120">
        <v>0.98859999999999992</v>
      </c>
      <c r="J90" s="118">
        <f t="shared" si="46"/>
        <v>2205.7881573775821</v>
      </c>
      <c r="K90" s="127"/>
      <c r="L90" s="127">
        <v>448.67</v>
      </c>
      <c r="M90" s="128"/>
      <c r="N90" s="128"/>
      <c r="O90" s="128">
        <v>0.97040000000000004</v>
      </c>
      <c r="P90" s="127">
        <v>2162.8368289999999</v>
      </c>
      <c r="Q90" s="124"/>
      <c r="R90" s="124"/>
      <c r="S90" s="124">
        <f t="shared" si="24"/>
        <v>-1.8409872547036095</v>
      </c>
      <c r="T90" s="124">
        <f t="shared" si="24"/>
        <v>-1.9472100361916111</v>
      </c>
      <c r="U90" s="125"/>
      <c r="V90" s="126">
        <f t="shared" si="25"/>
        <v>-2.0598138245197108</v>
      </c>
      <c r="W90" s="126">
        <f t="shared" si="27"/>
        <v>-7.0598138245197113</v>
      </c>
      <c r="X90" s="126">
        <f t="shared" si="28"/>
        <v>2.9401861754802892</v>
      </c>
      <c r="Y90" s="126">
        <f t="shared" si="29"/>
        <v>-7.4633313310936042</v>
      </c>
      <c r="Z90" s="126">
        <f t="shared" si="30"/>
        <v>3.343703682054183</v>
      </c>
      <c r="AA90" s="126">
        <f t="shared" si="31"/>
        <v>1.2161269001981476</v>
      </c>
      <c r="AB90" s="126">
        <f t="shared" si="32"/>
        <v>-3.7838730998018524</v>
      </c>
      <c r="AC90" s="126">
        <f t="shared" si="33"/>
        <v>6.2161269001981481</v>
      </c>
      <c r="AD90" s="126">
        <f t="shared" si="34"/>
        <v>-8.6112143967318779</v>
      </c>
      <c r="AE90" s="126">
        <f t="shared" si="35"/>
        <v>11.043468197128174</v>
      </c>
      <c r="AF90" s="126">
        <f t="shared" si="36"/>
        <v>-1.1720546667504566</v>
      </c>
      <c r="AG90" s="126">
        <f t="shared" si="37"/>
        <v>-6.1720546667504568</v>
      </c>
      <c r="AH90" s="126">
        <f t="shared" si="38"/>
        <v>3.8279453332495432</v>
      </c>
      <c r="AI90" s="126">
        <f t="shared" si="39"/>
        <v>-7.8825883706633224</v>
      </c>
      <c r="AJ90" s="126">
        <f t="shared" si="40"/>
        <v>5.5384790371624089</v>
      </c>
      <c r="AK90" s="126">
        <f t="shared" si="41"/>
        <v>-1.2027032292632218</v>
      </c>
      <c r="AL90" s="126">
        <f t="shared" si="42"/>
        <v>-6.2027032292632214</v>
      </c>
      <c r="AM90" s="126">
        <f t="shared" si="43"/>
        <v>3.7972967707367782</v>
      </c>
      <c r="AN90" s="126">
        <f t="shared" si="44"/>
        <v>-8.1507421133044726</v>
      </c>
      <c r="AO90" s="126">
        <f t="shared" si="45"/>
        <v>5.7453356547780299</v>
      </c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</row>
    <row r="91" spans="1:128">
      <c r="A91" s="114" t="s">
        <v>116</v>
      </c>
      <c r="B91" s="115" t="s">
        <v>117</v>
      </c>
      <c r="C91" s="137" t="s">
        <v>145</v>
      </c>
      <c r="D91" s="117">
        <v>7</v>
      </c>
      <c r="E91" s="115">
        <v>448.19030000000004</v>
      </c>
      <c r="F91" s="118">
        <f t="shared" si="26"/>
        <v>450.1</v>
      </c>
      <c r="G91" s="119">
        <v>1.51</v>
      </c>
      <c r="H91" s="119">
        <v>0.3997</v>
      </c>
      <c r="I91" s="120">
        <v>1.9097</v>
      </c>
      <c r="J91" s="118">
        <f t="shared" si="46"/>
        <v>4254.0729114538244</v>
      </c>
      <c r="K91" s="127"/>
      <c r="L91" s="127">
        <v>449.96</v>
      </c>
      <c r="M91" s="128"/>
      <c r="N91" s="128"/>
      <c r="O91" s="128">
        <v>1.9027000000000001</v>
      </c>
      <c r="P91" s="127">
        <v>4228.5980980000004</v>
      </c>
      <c r="Q91" s="124"/>
      <c r="R91" s="124"/>
      <c r="S91" s="124">
        <f t="shared" si="24"/>
        <v>-0.36654971985128004</v>
      </c>
      <c r="T91" s="124">
        <f t="shared" si="24"/>
        <v>-0.59883349402015862</v>
      </c>
      <c r="U91" s="125"/>
      <c r="V91" s="126">
        <f t="shared" si="25"/>
        <v>-2.0598138245197108</v>
      </c>
      <c r="W91" s="126">
        <f t="shared" si="27"/>
        <v>-7.0598138245197113</v>
      </c>
      <c r="X91" s="126">
        <f t="shared" si="28"/>
        <v>2.9401861754802892</v>
      </c>
      <c r="Y91" s="126">
        <f t="shared" si="29"/>
        <v>-7.4633313310936042</v>
      </c>
      <c r="Z91" s="126">
        <f t="shared" si="30"/>
        <v>3.343703682054183</v>
      </c>
      <c r="AA91" s="126">
        <f t="shared" si="31"/>
        <v>1.2161269001981476</v>
      </c>
      <c r="AB91" s="126">
        <f t="shared" si="32"/>
        <v>-3.7838730998018524</v>
      </c>
      <c r="AC91" s="126">
        <f t="shared" si="33"/>
        <v>6.2161269001981481</v>
      </c>
      <c r="AD91" s="126">
        <f t="shared" si="34"/>
        <v>-8.6112143967318779</v>
      </c>
      <c r="AE91" s="126">
        <f t="shared" si="35"/>
        <v>11.043468197128174</v>
      </c>
      <c r="AF91" s="126">
        <f t="shared" si="36"/>
        <v>-1.1720546667504566</v>
      </c>
      <c r="AG91" s="126">
        <f t="shared" si="37"/>
        <v>-6.1720546667504568</v>
      </c>
      <c r="AH91" s="126">
        <f t="shared" si="38"/>
        <v>3.8279453332495432</v>
      </c>
      <c r="AI91" s="126">
        <f t="shared" si="39"/>
        <v>-7.8825883706633224</v>
      </c>
      <c r="AJ91" s="126">
        <f t="shared" si="40"/>
        <v>5.5384790371624089</v>
      </c>
      <c r="AK91" s="126">
        <f t="shared" si="41"/>
        <v>-1.2027032292632218</v>
      </c>
      <c r="AL91" s="126">
        <f t="shared" si="42"/>
        <v>-6.2027032292632214</v>
      </c>
      <c r="AM91" s="126">
        <f t="shared" si="43"/>
        <v>3.7972967707367782</v>
      </c>
      <c r="AN91" s="126">
        <f t="shared" si="44"/>
        <v>-8.1507421133044726</v>
      </c>
      <c r="AO91" s="126">
        <f t="shared" si="45"/>
        <v>5.7453356547780299</v>
      </c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</row>
    <row r="92" spans="1:128" ht="13.7" customHeight="1">
      <c r="A92" s="114" t="s">
        <v>116</v>
      </c>
      <c r="B92" s="115" t="s">
        <v>117</v>
      </c>
      <c r="C92" s="137" t="s">
        <v>145</v>
      </c>
      <c r="D92" s="117">
        <v>8</v>
      </c>
      <c r="E92" s="115">
        <v>447.79389999999995</v>
      </c>
      <c r="F92" s="118">
        <f t="shared" si="26"/>
        <v>450.29999999999995</v>
      </c>
      <c r="G92" s="119">
        <v>2.0066000000000002</v>
      </c>
      <c r="H92" s="119">
        <v>0.4995</v>
      </c>
      <c r="I92" s="120">
        <v>2.5061</v>
      </c>
      <c r="J92" s="118">
        <f t="shared" si="46"/>
        <v>5584.7529319713067</v>
      </c>
      <c r="K92" s="127"/>
      <c r="L92" s="127">
        <v>450.19</v>
      </c>
      <c r="M92" s="128"/>
      <c r="N92" s="128"/>
      <c r="O92" s="128">
        <v>2.4973999999999998</v>
      </c>
      <c r="P92" s="127">
        <v>5547.4355269999996</v>
      </c>
      <c r="Q92" s="124"/>
      <c r="R92" s="124"/>
      <c r="S92" s="124">
        <f t="shared" si="24"/>
        <v>-0.3471529468097902</v>
      </c>
      <c r="T92" s="124">
        <f t="shared" si="24"/>
        <v>-0.66820153775602642</v>
      </c>
      <c r="U92" s="125"/>
      <c r="V92" s="126">
        <f t="shared" si="25"/>
        <v>-2.0598138245197108</v>
      </c>
      <c r="W92" s="126">
        <f t="shared" si="27"/>
        <v>-7.0598138245197113</v>
      </c>
      <c r="X92" s="126">
        <f t="shared" si="28"/>
        <v>2.9401861754802892</v>
      </c>
      <c r="Y92" s="126">
        <f t="shared" si="29"/>
        <v>-7.4633313310936042</v>
      </c>
      <c r="Z92" s="126">
        <f t="shared" si="30"/>
        <v>3.343703682054183</v>
      </c>
      <c r="AA92" s="126">
        <f t="shared" si="31"/>
        <v>1.2161269001981476</v>
      </c>
      <c r="AB92" s="126">
        <f t="shared" si="32"/>
        <v>-3.7838730998018524</v>
      </c>
      <c r="AC92" s="126">
        <f t="shared" si="33"/>
        <v>6.2161269001981481</v>
      </c>
      <c r="AD92" s="126">
        <f t="shared" si="34"/>
        <v>-8.6112143967318779</v>
      </c>
      <c r="AE92" s="126">
        <f t="shared" si="35"/>
        <v>11.043468197128174</v>
      </c>
      <c r="AF92" s="126">
        <f t="shared" si="36"/>
        <v>-1.1720546667504566</v>
      </c>
      <c r="AG92" s="126">
        <f t="shared" si="37"/>
        <v>-6.1720546667504568</v>
      </c>
      <c r="AH92" s="126">
        <f t="shared" si="38"/>
        <v>3.8279453332495432</v>
      </c>
      <c r="AI92" s="126">
        <f t="shared" si="39"/>
        <v>-7.8825883706633224</v>
      </c>
      <c r="AJ92" s="126">
        <f t="shared" si="40"/>
        <v>5.5384790371624089</v>
      </c>
      <c r="AK92" s="126">
        <f t="shared" si="41"/>
        <v>-1.2027032292632218</v>
      </c>
      <c r="AL92" s="126">
        <f t="shared" si="42"/>
        <v>-6.2027032292632214</v>
      </c>
      <c r="AM92" s="126">
        <f t="shared" si="43"/>
        <v>3.7972967707367782</v>
      </c>
      <c r="AN92" s="126">
        <f t="shared" si="44"/>
        <v>-8.1507421133044726</v>
      </c>
      <c r="AO92" s="126">
        <f t="shared" si="45"/>
        <v>5.7453356547780299</v>
      </c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</row>
    <row r="93" spans="1:128" ht="13.7" customHeight="1">
      <c r="A93" s="114" t="s">
        <v>116</v>
      </c>
      <c r="B93" s="115" t="s">
        <v>117</v>
      </c>
      <c r="C93" s="137" t="s">
        <v>145</v>
      </c>
      <c r="D93" s="117">
        <v>9</v>
      </c>
      <c r="E93" s="115">
        <v>447.74369999999999</v>
      </c>
      <c r="F93" s="118">
        <f t="shared" si="26"/>
        <v>451</v>
      </c>
      <c r="G93" s="119">
        <v>2.5045999999999999</v>
      </c>
      <c r="H93" s="119">
        <v>0.75170000000000003</v>
      </c>
      <c r="I93" s="120">
        <v>3.2563</v>
      </c>
      <c r="J93" s="118">
        <f t="shared" si="46"/>
        <v>7252.7820613877675</v>
      </c>
      <c r="K93" s="127"/>
      <c r="L93" s="127">
        <v>450.79</v>
      </c>
      <c r="M93" s="128"/>
      <c r="N93" s="128"/>
      <c r="O93" s="128">
        <v>3.2578</v>
      </c>
      <c r="P93" s="127">
        <v>7226.8683870000004</v>
      </c>
      <c r="Q93" s="124"/>
      <c r="R93" s="124"/>
      <c r="S93" s="124">
        <f t="shared" si="24"/>
        <v>4.6064551791912808E-2</v>
      </c>
      <c r="T93" s="124">
        <f t="shared" si="24"/>
        <v>-0.35729288662520026</v>
      </c>
      <c r="U93" s="125"/>
      <c r="V93" s="126">
        <f t="shared" si="25"/>
        <v>-2.0598138245197108</v>
      </c>
      <c r="W93" s="126">
        <f t="shared" si="27"/>
        <v>-7.0598138245197113</v>
      </c>
      <c r="X93" s="126">
        <f t="shared" si="28"/>
        <v>2.9401861754802892</v>
      </c>
      <c r="Y93" s="126">
        <f t="shared" si="29"/>
        <v>-7.4633313310936042</v>
      </c>
      <c r="Z93" s="126">
        <f t="shared" si="30"/>
        <v>3.343703682054183</v>
      </c>
      <c r="AA93" s="126">
        <f t="shared" si="31"/>
        <v>1.2161269001981476</v>
      </c>
      <c r="AB93" s="126">
        <f t="shared" si="32"/>
        <v>-3.7838730998018524</v>
      </c>
      <c r="AC93" s="126">
        <f t="shared" si="33"/>
        <v>6.2161269001981481</v>
      </c>
      <c r="AD93" s="126">
        <f t="shared" si="34"/>
        <v>-8.6112143967318779</v>
      </c>
      <c r="AE93" s="126">
        <f t="shared" si="35"/>
        <v>11.043468197128174</v>
      </c>
      <c r="AF93" s="126">
        <f t="shared" si="36"/>
        <v>-1.1720546667504566</v>
      </c>
      <c r="AG93" s="126">
        <f t="shared" si="37"/>
        <v>-6.1720546667504568</v>
      </c>
      <c r="AH93" s="126">
        <f t="shared" si="38"/>
        <v>3.8279453332495432</v>
      </c>
      <c r="AI93" s="126">
        <f t="shared" si="39"/>
        <v>-7.8825883706633224</v>
      </c>
      <c r="AJ93" s="126">
        <f t="shared" si="40"/>
        <v>5.5384790371624089</v>
      </c>
      <c r="AK93" s="126">
        <f t="shared" si="41"/>
        <v>-1.2027032292632218</v>
      </c>
      <c r="AL93" s="126">
        <f t="shared" si="42"/>
        <v>-6.2027032292632214</v>
      </c>
      <c r="AM93" s="126">
        <f t="shared" si="43"/>
        <v>3.7972967707367782</v>
      </c>
      <c r="AN93" s="126">
        <f t="shared" si="44"/>
        <v>-8.1507421133044726</v>
      </c>
      <c r="AO93" s="126">
        <f t="shared" si="45"/>
        <v>5.7453356547780299</v>
      </c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</row>
    <row r="94" spans="1:128" ht="13.7" customHeight="1">
      <c r="A94" s="114" t="s">
        <v>25</v>
      </c>
      <c r="B94" s="115" t="s">
        <v>96</v>
      </c>
      <c r="C94" s="114" t="s">
        <v>104</v>
      </c>
      <c r="D94" s="117">
        <v>1</v>
      </c>
      <c r="E94" s="115">
        <v>448.15479999999997</v>
      </c>
      <c r="F94" s="118">
        <f t="shared" si="26"/>
        <v>448.2</v>
      </c>
      <c r="G94" s="119">
        <v>3.5000000000000003E-2</v>
      </c>
      <c r="H94" s="119">
        <v>1.0200000000000001E-2</v>
      </c>
      <c r="I94" s="120">
        <v>4.5200000000000004E-2</v>
      </c>
      <c r="J94" s="118">
        <f t="shared" si="46"/>
        <v>100.85416847212292</v>
      </c>
      <c r="K94" s="127"/>
      <c r="L94" s="127">
        <v>447.95440000000002</v>
      </c>
      <c r="M94" s="128">
        <v>3.4099999999999998E-2</v>
      </c>
      <c r="N94" s="128">
        <v>1.15E-2</v>
      </c>
      <c r="O94" s="128">
        <v>4.5600000000000002E-2</v>
      </c>
      <c r="P94" s="127">
        <v>101.7961</v>
      </c>
      <c r="Q94" s="124">
        <f t="shared" si="24"/>
        <v>-2.5714285714285854</v>
      </c>
      <c r="R94" s="124">
        <f t="shared" si="24"/>
        <v>12.745098039215677</v>
      </c>
      <c r="S94" s="124">
        <f t="shared" si="24"/>
        <v>0.88495575221238398</v>
      </c>
      <c r="T94" s="124">
        <f t="shared" si="24"/>
        <v>0.93395398737280055</v>
      </c>
      <c r="U94" s="125"/>
      <c r="V94" s="126">
        <f t="shared" si="25"/>
        <v>-2.0598138245197108</v>
      </c>
      <c r="W94" s="126">
        <f t="shared" si="27"/>
        <v>-7.0598138245197113</v>
      </c>
      <c r="X94" s="126">
        <f t="shared" si="28"/>
        <v>2.9401861754802892</v>
      </c>
      <c r="Y94" s="126">
        <f t="shared" si="29"/>
        <v>-7.4633313310936042</v>
      </c>
      <c r="Z94" s="126">
        <f t="shared" si="30"/>
        <v>3.343703682054183</v>
      </c>
      <c r="AA94" s="126">
        <f t="shared" si="31"/>
        <v>1.2161269001981476</v>
      </c>
      <c r="AB94" s="126">
        <f t="shared" si="32"/>
        <v>-3.7838730998018524</v>
      </c>
      <c r="AC94" s="126">
        <f t="shared" si="33"/>
        <v>6.2161269001981481</v>
      </c>
      <c r="AD94" s="126">
        <f t="shared" si="34"/>
        <v>-8.6112143967318779</v>
      </c>
      <c r="AE94" s="126">
        <f t="shared" si="35"/>
        <v>11.043468197128174</v>
      </c>
      <c r="AF94" s="126">
        <f t="shared" si="36"/>
        <v>-1.1720546667504566</v>
      </c>
      <c r="AG94" s="126">
        <f t="shared" si="37"/>
        <v>-6.1720546667504568</v>
      </c>
      <c r="AH94" s="126">
        <f t="shared" si="38"/>
        <v>3.8279453332495432</v>
      </c>
      <c r="AI94" s="126">
        <f t="shared" si="39"/>
        <v>-7.8825883706633224</v>
      </c>
      <c r="AJ94" s="126">
        <f t="shared" si="40"/>
        <v>5.5384790371624089</v>
      </c>
      <c r="AK94" s="126">
        <f t="shared" si="41"/>
        <v>-1.2027032292632218</v>
      </c>
      <c r="AL94" s="126">
        <f t="shared" si="42"/>
        <v>-6.2027032292632214</v>
      </c>
      <c r="AM94" s="126">
        <f t="shared" si="43"/>
        <v>3.7972967707367782</v>
      </c>
      <c r="AN94" s="126">
        <f t="shared" si="44"/>
        <v>-8.1507421133044726</v>
      </c>
      <c r="AO94" s="126">
        <f t="shared" si="45"/>
        <v>5.7453356547780299</v>
      </c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</row>
    <row r="95" spans="1:128" ht="13.7" customHeight="1">
      <c r="A95" s="114" t="s">
        <v>25</v>
      </c>
      <c r="B95" s="115" t="s">
        <v>96</v>
      </c>
      <c r="C95" s="114" t="s">
        <v>104</v>
      </c>
      <c r="D95" s="117">
        <v>2</v>
      </c>
      <c r="E95" s="115">
        <v>448.62710000000004</v>
      </c>
      <c r="F95" s="118">
        <f t="shared" si="26"/>
        <v>448.70000000000005</v>
      </c>
      <c r="G95" s="119">
        <v>5.8200000000000002E-2</v>
      </c>
      <c r="H95" s="119">
        <v>1.47E-2</v>
      </c>
      <c r="I95" s="120">
        <v>7.2900000000000006E-2</v>
      </c>
      <c r="J95" s="118">
        <f t="shared" si="46"/>
        <v>162.48579260352054</v>
      </c>
      <c r="K95" s="127"/>
      <c r="L95" s="127">
        <v>448.48669999999998</v>
      </c>
      <c r="M95" s="128">
        <v>5.8400000000000001E-2</v>
      </c>
      <c r="N95" s="128">
        <v>1.49E-2</v>
      </c>
      <c r="O95" s="128">
        <v>7.3300000000000004E-2</v>
      </c>
      <c r="P95" s="127">
        <v>163.4385</v>
      </c>
      <c r="Q95" s="124">
        <f t="shared" si="24"/>
        <v>0.34364261168384669</v>
      </c>
      <c r="R95" s="124">
        <f t="shared" si="24"/>
        <v>1.3605442176870783</v>
      </c>
      <c r="S95" s="124">
        <f t="shared" si="24"/>
        <v>0.54869684499313798</v>
      </c>
      <c r="T95" s="124">
        <f t="shared" si="24"/>
        <v>0.5863327379053731</v>
      </c>
      <c r="U95" s="125"/>
      <c r="V95" s="126">
        <f t="shared" si="25"/>
        <v>-2.0598138245197108</v>
      </c>
      <c r="W95" s="126">
        <f t="shared" si="27"/>
        <v>-7.0598138245197113</v>
      </c>
      <c r="X95" s="126">
        <f t="shared" si="28"/>
        <v>2.9401861754802892</v>
      </c>
      <c r="Y95" s="126">
        <f t="shared" si="29"/>
        <v>-7.4633313310936042</v>
      </c>
      <c r="Z95" s="126">
        <f t="shared" si="30"/>
        <v>3.343703682054183</v>
      </c>
      <c r="AA95" s="126">
        <f t="shared" si="31"/>
        <v>1.2161269001981476</v>
      </c>
      <c r="AB95" s="126">
        <f t="shared" si="32"/>
        <v>-3.7838730998018524</v>
      </c>
      <c r="AC95" s="126">
        <f t="shared" si="33"/>
        <v>6.2161269001981481</v>
      </c>
      <c r="AD95" s="126">
        <f t="shared" si="34"/>
        <v>-8.6112143967318779</v>
      </c>
      <c r="AE95" s="126">
        <f t="shared" si="35"/>
        <v>11.043468197128174</v>
      </c>
      <c r="AF95" s="126">
        <f t="shared" si="36"/>
        <v>-1.1720546667504566</v>
      </c>
      <c r="AG95" s="126">
        <f t="shared" si="37"/>
        <v>-6.1720546667504568</v>
      </c>
      <c r="AH95" s="126">
        <f t="shared" si="38"/>
        <v>3.8279453332495432</v>
      </c>
      <c r="AI95" s="126">
        <f t="shared" si="39"/>
        <v>-7.8825883706633224</v>
      </c>
      <c r="AJ95" s="126">
        <f t="shared" si="40"/>
        <v>5.5384790371624089</v>
      </c>
      <c r="AK95" s="126">
        <f t="shared" si="41"/>
        <v>-1.2027032292632218</v>
      </c>
      <c r="AL95" s="126">
        <f t="shared" si="42"/>
        <v>-6.2027032292632214</v>
      </c>
      <c r="AM95" s="126">
        <f t="shared" si="43"/>
        <v>3.7972967707367782</v>
      </c>
      <c r="AN95" s="126">
        <f t="shared" si="44"/>
        <v>-8.1507421133044726</v>
      </c>
      <c r="AO95" s="126">
        <f t="shared" si="45"/>
        <v>5.7453356547780299</v>
      </c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</row>
    <row r="96" spans="1:128" ht="13.7" customHeight="1">
      <c r="A96" s="114" t="s">
        <v>25</v>
      </c>
      <c r="B96" s="115" t="s">
        <v>96</v>
      </c>
      <c r="C96" s="114" t="s">
        <v>104</v>
      </c>
      <c r="D96" s="117">
        <v>3</v>
      </c>
      <c r="E96" s="115">
        <v>447.96359999999999</v>
      </c>
      <c r="F96" s="118">
        <f t="shared" si="26"/>
        <v>448.1</v>
      </c>
      <c r="G96" s="119">
        <v>0.1052</v>
      </c>
      <c r="H96" s="119">
        <v>3.1199999999999999E-2</v>
      </c>
      <c r="I96" s="120">
        <v>0.13639999999999999</v>
      </c>
      <c r="J96" s="118">
        <f t="shared" si="46"/>
        <v>304.45404179996802</v>
      </c>
      <c r="K96" s="127"/>
      <c r="L96" s="127">
        <v>447.75850000000003</v>
      </c>
      <c r="M96" s="128">
        <v>0.1022</v>
      </c>
      <c r="N96" s="128">
        <v>2.93E-2</v>
      </c>
      <c r="O96" s="128">
        <v>0.13150000000000001</v>
      </c>
      <c r="P96" s="127">
        <v>293.68509999999998</v>
      </c>
      <c r="Q96" s="124">
        <f t="shared" ref="Q96:T159" si="47">((M96-G96)/G96)*100</f>
        <v>-2.851711026615972</v>
      </c>
      <c r="R96" s="124">
        <f t="shared" si="47"/>
        <v>-6.0897435897435868</v>
      </c>
      <c r="S96" s="124">
        <f t="shared" si="47"/>
        <v>-3.5923753665689064</v>
      </c>
      <c r="T96" s="124">
        <f t="shared" si="47"/>
        <v>-3.5371321518022225</v>
      </c>
      <c r="U96" s="125"/>
      <c r="V96" s="126">
        <f t="shared" si="25"/>
        <v>-2.0598138245197108</v>
      </c>
      <c r="W96" s="126">
        <f t="shared" si="27"/>
        <v>-7.0598138245197113</v>
      </c>
      <c r="X96" s="126">
        <f t="shared" si="28"/>
        <v>2.9401861754802892</v>
      </c>
      <c r="Y96" s="126">
        <f t="shared" si="29"/>
        <v>-7.4633313310936042</v>
      </c>
      <c r="Z96" s="126">
        <f t="shared" si="30"/>
        <v>3.343703682054183</v>
      </c>
      <c r="AA96" s="126">
        <f t="shared" si="31"/>
        <v>1.2161269001981476</v>
      </c>
      <c r="AB96" s="126">
        <f t="shared" si="32"/>
        <v>-3.7838730998018524</v>
      </c>
      <c r="AC96" s="126">
        <f t="shared" si="33"/>
        <v>6.2161269001981481</v>
      </c>
      <c r="AD96" s="126">
        <f t="shared" si="34"/>
        <v>-8.6112143967318779</v>
      </c>
      <c r="AE96" s="126">
        <f t="shared" si="35"/>
        <v>11.043468197128174</v>
      </c>
      <c r="AF96" s="126">
        <f t="shared" si="36"/>
        <v>-1.1720546667504566</v>
      </c>
      <c r="AG96" s="126">
        <f t="shared" si="37"/>
        <v>-6.1720546667504568</v>
      </c>
      <c r="AH96" s="126">
        <f t="shared" si="38"/>
        <v>3.8279453332495432</v>
      </c>
      <c r="AI96" s="126">
        <f t="shared" si="39"/>
        <v>-7.8825883706633224</v>
      </c>
      <c r="AJ96" s="126">
        <f t="shared" si="40"/>
        <v>5.5384790371624089</v>
      </c>
      <c r="AK96" s="126">
        <f t="shared" si="41"/>
        <v>-1.2027032292632218</v>
      </c>
      <c r="AL96" s="126">
        <f t="shared" si="42"/>
        <v>-6.2027032292632214</v>
      </c>
      <c r="AM96" s="126">
        <f t="shared" si="43"/>
        <v>3.7972967707367782</v>
      </c>
      <c r="AN96" s="126">
        <f t="shared" si="44"/>
        <v>-8.1507421133044726</v>
      </c>
      <c r="AO96" s="126">
        <f t="shared" si="45"/>
        <v>5.7453356547780299</v>
      </c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</row>
    <row r="97" spans="1:128" ht="13.7" customHeight="1">
      <c r="A97" s="114" t="s">
        <v>25</v>
      </c>
      <c r="B97" s="115" t="s">
        <v>96</v>
      </c>
      <c r="C97" s="114" t="s">
        <v>104</v>
      </c>
      <c r="D97" s="117">
        <v>4</v>
      </c>
      <c r="E97" s="115">
        <v>448.29450000000003</v>
      </c>
      <c r="F97" s="118">
        <f t="shared" si="26"/>
        <v>448.6</v>
      </c>
      <c r="G97" s="119">
        <v>0.25219999999999998</v>
      </c>
      <c r="H97" s="119">
        <v>5.33E-2</v>
      </c>
      <c r="I97" s="120">
        <v>0.30549999999999999</v>
      </c>
      <c r="J97" s="118">
        <f t="shared" si="46"/>
        <v>681.29645781724332</v>
      </c>
      <c r="K97" s="127"/>
      <c r="L97" s="127">
        <v>448.11619999999999</v>
      </c>
      <c r="M97" s="128">
        <v>0.2485</v>
      </c>
      <c r="N97" s="128">
        <v>5.5300000000000002E-2</v>
      </c>
      <c r="O97" s="128">
        <v>0.30380000000000001</v>
      </c>
      <c r="P97" s="127">
        <v>677.94920000000002</v>
      </c>
      <c r="Q97" s="124">
        <f t="shared" si="47"/>
        <v>-1.4670896114195009</v>
      </c>
      <c r="R97" s="124">
        <f t="shared" si="47"/>
        <v>3.7523452157598531</v>
      </c>
      <c r="S97" s="124">
        <f t="shared" si="47"/>
        <v>-0.55646481178395391</v>
      </c>
      <c r="T97" s="124">
        <f t="shared" si="47"/>
        <v>-0.49130709235849274</v>
      </c>
      <c r="U97" s="125"/>
      <c r="V97" s="126">
        <f t="shared" si="25"/>
        <v>-2.0598138245197108</v>
      </c>
      <c r="W97" s="126">
        <f t="shared" si="27"/>
        <v>-7.0598138245197113</v>
      </c>
      <c r="X97" s="126">
        <f t="shared" si="28"/>
        <v>2.9401861754802892</v>
      </c>
      <c r="Y97" s="126">
        <f t="shared" si="29"/>
        <v>-7.4633313310936042</v>
      </c>
      <c r="Z97" s="126">
        <f t="shared" si="30"/>
        <v>3.343703682054183</v>
      </c>
      <c r="AA97" s="126">
        <f t="shared" si="31"/>
        <v>1.2161269001981476</v>
      </c>
      <c r="AB97" s="126">
        <f t="shared" si="32"/>
        <v>-3.7838730998018524</v>
      </c>
      <c r="AC97" s="126">
        <f t="shared" si="33"/>
        <v>6.2161269001981481</v>
      </c>
      <c r="AD97" s="126">
        <f t="shared" si="34"/>
        <v>-8.6112143967318779</v>
      </c>
      <c r="AE97" s="126">
        <f t="shared" si="35"/>
        <v>11.043468197128174</v>
      </c>
      <c r="AF97" s="126">
        <f t="shared" si="36"/>
        <v>-1.1720546667504566</v>
      </c>
      <c r="AG97" s="126">
        <f t="shared" si="37"/>
        <v>-6.1720546667504568</v>
      </c>
      <c r="AH97" s="126">
        <f t="shared" si="38"/>
        <v>3.8279453332495432</v>
      </c>
      <c r="AI97" s="126">
        <f t="shared" si="39"/>
        <v>-7.8825883706633224</v>
      </c>
      <c r="AJ97" s="126">
        <f t="shared" si="40"/>
        <v>5.5384790371624089</v>
      </c>
      <c r="AK97" s="126">
        <f t="shared" si="41"/>
        <v>-1.2027032292632218</v>
      </c>
      <c r="AL97" s="126">
        <f t="shared" si="42"/>
        <v>-6.2027032292632214</v>
      </c>
      <c r="AM97" s="126">
        <f t="shared" si="43"/>
        <v>3.7972967707367782</v>
      </c>
      <c r="AN97" s="126">
        <f t="shared" si="44"/>
        <v>-8.1507421133044726</v>
      </c>
      <c r="AO97" s="126">
        <f t="shared" si="45"/>
        <v>5.7453356547780299</v>
      </c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</row>
    <row r="98" spans="1:128" ht="13.7" customHeight="1">
      <c r="A98" s="114" t="s">
        <v>25</v>
      </c>
      <c r="B98" s="115" t="s">
        <v>96</v>
      </c>
      <c r="C98" s="114" t="s">
        <v>104</v>
      </c>
      <c r="D98" s="117">
        <v>5</v>
      </c>
      <c r="E98" s="115">
        <v>447.87189999999998</v>
      </c>
      <c r="F98" s="118">
        <f t="shared" si="26"/>
        <v>448.49999999999994</v>
      </c>
      <c r="G98" s="119">
        <v>0.50260000000000005</v>
      </c>
      <c r="H98" s="119">
        <v>0.1255</v>
      </c>
      <c r="I98" s="120">
        <v>0.6281000000000001</v>
      </c>
      <c r="J98" s="118">
        <f t="shared" si="46"/>
        <v>1401.6681215396115</v>
      </c>
      <c r="K98" s="127"/>
      <c r="L98" s="127">
        <v>447.70409999999998</v>
      </c>
      <c r="M98" s="128">
        <v>0.4975</v>
      </c>
      <c r="N98" s="128">
        <v>0.12839999999999999</v>
      </c>
      <c r="O98" s="128">
        <v>0.62590000000000001</v>
      </c>
      <c r="P98" s="127">
        <v>1398.0216</v>
      </c>
      <c r="Q98" s="124">
        <f t="shared" si="47"/>
        <v>-1.0147234381217765</v>
      </c>
      <c r="R98" s="124">
        <f t="shared" si="47"/>
        <v>2.3107569721115424</v>
      </c>
      <c r="S98" s="124">
        <f t="shared" si="47"/>
        <v>-0.35026269702278146</v>
      </c>
      <c r="T98" s="124">
        <f t="shared" si="47"/>
        <v>-0.26015584456655283</v>
      </c>
      <c r="U98" s="125"/>
      <c r="V98" s="126">
        <f t="shared" si="25"/>
        <v>-2.0598138245197108</v>
      </c>
      <c r="W98" s="126">
        <f t="shared" si="27"/>
        <v>-7.0598138245197113</v>
      </c>
      <c r="X98" s="126">
        <f t="shared" si="28"/>
        <v>2.9401861754802892</v>
      </c>
      <c r="Y98" s="126">
        <f t="shared" si="29"/>
        <v>-7.4633313310936042</v>
      </c>
      <c r="Z98" s="126">
        <f t="shared" si="30"/>
        <v>3.343703682054183</v>
      </c>
      <c r="AA98" s="126">
        <f t="shared" si="31"/>
        <v>1.2161269001981476</v>
      </c>
      <c r="AB98" s="126">
        <f t="shared" si="32"/>
        <v>-3.7838730998018524</v>
      </c>
      <c r="AC98" s="126">
        <f t="shared" si="33"/>
        <v>6.2161269001981481</v>
      </c>
      <c r="AD98" s="126">
        <f t="shared" si="34"/>
        <v>-8.6112143967318779</v>
      </c>
      <c r="AE98" s="126">
        <f t="shared" si="35"/>
        <v>11.043468197128174</v>
      </c>
      <c r="AF98" s="126">
        <f t="shared" si="36"/>
        <v>-1.1720546667504566</v>
      </c>
      <c r="AG98" s="126">
        <f t="shared" si="37"/>
        <v>-6.1720546667504568</v>
      </c>
      <c r="AH98" s="126">
        <f t="shared" si="38"/>
        <v>3.8279453332495432</v>
      </c>
      <c r="AI98" s="126">
        <f t="shared" si="39"/>
        <v>-7.8825883706633224</v>
      </c>
      <c r="AJ98" s="126">
        <f t="shared" si="40"/>
        <v>5.5384790371624089</v>
      </c>
      <c r="AK98" s="126">
        <f t="shared" si="41"/>
        <v>-1.2027032292632218</v>
      </c>
      <c r="AL98" s="126">
        <f t="shared" si="42"/>
        <v>-6.2027032292632214</v>
      </c>
      <c r="AM98" s="126">
        <f t="shared" si="43"/>
        <v>3.7972967707367782</v>
      </c>
      <c r="AN98" s="126">
        <f t="shared" si="44"/>
        <v>-8.1507421133044726</v>
      </c>
      <c r="AO98" s="126">
        <f t="shared" si="45"/>
        <v>5.7453356547780299</v>
      </c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</row>
    <row r="99" spans="1:128" ht="13.7" customHeight="1">
      <c r="A99" s="114" t="s">
        <v>25</v>
      </c>
      <c r="B99" s="115" t="s">
        <v>96</v>
      </c>
      <c r="C99" s="114" t="s">
        <v>104</v>
      </c>
      <c r="D99" s="117">
        <v>6</v>
      </c>
      <c r="E99" s="115">
        <v>448.59699999999998</v>
      </c>
      <c r="F99" s="118">
        <f t="shared" si="26"/>
        <v>449.49999999999994</v>
      </c>
      <c r="G99" s="119">
        <v>0.75190000000000001</v>
      </c>
      <c r="H99" s="119">
        <v>0.15110000000000001</v>
      </c>
      <c r="I99" s="120">
        <v>0.90300000000000002</v>
      </c>
      <c r="J99" s="118">
        <f t="shared" si="46"/>
        <v>2011.4146399442084</v>
      </c>
      <c r="K99" s="127"/>
      <c r="L99" s="127">
        <v>448.42869999999999</v>
      </c>
      <c r="M99" s="128">
        <v>0.74670000000000003</v>
      </c>
      <c r="N99" s="128">
        <v>0.15459999999999999</v>
      </c>
      <c r="O99" s="128">
        <v>0.90129999999999999</v>
      </c>
      <c r="P99" s="127">
        <v>2009.9069999999999</v>
      </c>
      <c r="Q99" s="124">
        <f t="shared" si="47"/>
        <v>-0.69158132730416044</v>
      </c>
      <c r="R99" s="124">
        <f t="shared" si="47"/>
        <v>2.316346790205146</v>
      </c>
      <c r="S99" s="124">
        <f t="shared" si="47"/>
        <v>-0.18826135105205258</v>
      </c>
      <c r="T99" s="124">
        <f t="shared" si="47"/>
        <v>-7.4954209553245957E-2</v>
      </c>
      <c r="U99" s="125"/>
      <c r="V99" s="126">
        <f t="shared" si="25"/>
        <v>-2.0598138245197108</v>
      </c>
      <c r="W99" s="126">
        <f t="shared" si="27"/>
        <v>-7.0598138245197113</v>
      </c>
      <c r="X99" s="126">
        <f t="shared" si="28"/>
        <v>2.9401861754802892</v>
      </c>
      <c r="Y99" s="126">
        <f t="shared" si="29"/>
        <v>-7.4633313310936042</v>
      </c>
      <c r="Z99" s="126">
        <f t="shared" si="30"/>
        <v>3.343703682054183</v>
      </c>
      <c r="AA99" s="126">
        <f t="shared" si="31"/>
        <v>1.2161269001981476</v>
      </c>
      <c r="AB99" s="126">
        <f t="shared" si="32"/>
        <v>-3.7838730998018524</v>
      </c>
      <c r="AC99" s="126">
        <f t="shared" si="33"/>
        <v>6.2161269001981481</v>
      </c>
      <c r="AD99" s="126">
        <f t="shared" si="34"/>
        <v>-8.6112143967318779</v>
      </c>
      <c r="AE99" s="126">
        <f t="shared" si="35"/>
        <v>11.043468197128174</v>
      </c>
      <c r="AF99" s="126">
        <f t="shared" si="36"/>
        <v>-1.1720546667504566</v>
      </c>
      <c r="AG99" s="126">
        <f t="shared" si="37"/>
        <v>-6.1720546667504568</v>
      </c>
      <c r="AH99" s="126">
        <f t="shared" si="38"/>
        <v>3.8279453332495432</v>
      </c>
      <c r="AI99" s="126">
        <f t="shared" si="39"/>
        <v>-7.8825883706633224</v>
      </c>
      <c r="AJ99" s="126">
        <f t="shared" si="40"/>
        <v>5.5384790371624089</v>
      </c>
      <c r="AK99" s="126">
        <f t="shared" si="41"/>
        <v>-1.2027032292632218</v>
      </c>
      <c r="AL99" s="126">
        <f t="shared" si="42"/>
        <v>-6.2027032292632214</v>
      </c>
      <c r="AM99" s="126">
        <f t="shared" si="43"/>
        <v>3.7972967707367782</v>
      </c>
      <c r="AN99" s="126">
        <f t="shared" si="44"/>
        <v>-8.1507421133044726</v>
      </c>
      <c r="AO99" s="126">
        <f t="shared" si="45"/>
        <v>5.7453356547780299</v>
      </c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</row>
    <row r="100" spans="1:128" ht="13.7" customHeight="1">
      <c r="A100" s="114" t="s">
        <v>25</v>
      </c>
      <c r="B100" s="115" t="s">
        <v>96</v>
      </c>
      <c r="C100" s="114" t="s">
        <v>104</v>
      </c>
      <c r="D100" s="117">
        <v>7</v>
      </c>
      <c r="E100" s="115">
        <v>448.18699999999995</v>
      </c>
      <c r="F100" s="118">
        <f t="shared" si="26"/>
        <v>450.09999999999997</v>
      </c>
      <c r="G100" s="119">
        <v>1.5075000000000001</v>
      </c>
      <c r="H100" s="119">
        <v>0.40550000000000003</v>
      </c>
      <c r="I100" s="120">
        <v>1.913</v>
      </c>
      <c r="J100" s="118">
        <f t="shared" si="46"/>
        <v>4261.4435396224117</v>
      </c>
      <c r="K100" s="127"/>
      <c r="L100" s="127">
        <v>448.02159999999998</v>
      </c>
      <c r="M100" s="128">
        <v>1.4958</v>
      </c>
      <c r="N100" s="128">
        <v>0.40260000000000001</v>
      </c>
      <c r="O100" s="128">
        <v>1.8984000000000001</v>
      </c>
      <c r="P100" s="127">
        <v>4237.2956999999997</v>
      </c>
      <c r="Q100" s="124">
        <f t="shared" si="47"/>
        <v>-0.77611940298507742</v>
      </c>
      <c r="R100" s="124">
        <f t="shared" si="47"/>
        <v>-0.71516646115906624</v>
      </c>
      <c r="S100" s="124">
        <f t="shared" si="47"/>
        <v>-0.76319916361735207</v>
      </c>
      <c r="T100" s="124">
        <f t="shared" si="47"/>
        <v>-0.56665867793127289</v>
      </c>
      <c r="U100" s="125"/>
      <c r="V100" s="126">
        <f t="shared" si="25"/>
        <v>-2.0598138245197108</v>
      </c>
      <c r="W100" s="126">
        <f t="shared" si="27"/>
        <v>-7.0598138245197113</v>
      </c>
      <c r="X100" s="126">
        <f t="shared" si="28"/>
        <v>2.9401861754802892</v>
      </c>
      <c r="Y100" s="126">
        <f t="shared" si="29"/>
        <v>-7.4633313310936042</v>
      </c>
      <c r="Z100" s="126">
        <f t="shared" si="30"/>
        <v>3.343703682054183</v>
      </c>
      <c r="AA100" s="126">
        <f t="shared" si="31"/>
        <v>1.2161269001981476</v>
      </c>
      <c r="AB100" s="126">
        <f t="shared" si="32"/>
        <v>-3.7838730998018524</v>
      </c>
      <c r="AC100" s="126">
        <f t="shared" si="33"/>
        <v>6.2161269001981481</v>
      </c>
      <c r="AD100" s="126">
        <f t="shared" si="34"/>
        <v>-8.6112143967318779</v>
      </c>
      <c r="AE100" s="126">
        <f t="shared" si="35"/>
        <v>11.043468197128174</v>
      </c>
      <c r="AF100" s="126">
        <f t="shared" si="36"/>
        <v>-1.1720546667504566</v>
      </c>
      <c r="AG100" s="126">
        <f t="shared" si="37"/>
        <v>-6.1720546667504568</v>
      </c>
      <c r="AH100" s="126">
        <f t="shared" si="38"/>
        <v>3.8279453332495432</v>
      </c>
      <c r="AI100" s="126">
        <f t="shared" si="39"/>
        <v>-7.8825883706633224</v>
      </c>
      <c r="AJ100" s="126">
        <f t="shared" si="40"/>
        <v>5.5384790371624089</v>
      </c>
      <c r="AK100" s="126">
        <f t="shared" si="41"/>
        <v>-1.2027032292632218</v>
      </c>
      <c r="AL100" s="126">
        <f t="shared" si="42"/>
        <v>-6.2027032292632214</v>
      </c>
      <c r="AM100" s="126">
        <f t="shared" si="43"/>
        <v>3.7972967707367782</v>
      </c>
      <c r="AN100" s="126">
        <f t="shared" si="44"/>
        <v>-8.1507421133044726</v>
      </c>
      <c r="AO100" s="126">
        <f t="shared" si="45"/>
        <v>5.7453356547780299</v>
      </c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</row>
    <row r="101" spans="1:128" ht="13.7" customHeight="1">
      <c r="A101" s="114" t="s">
        <v>25</v>
      </c>
      <c r="B101" s="115" t="s">
        <v>96</v>
      </c>
      <c r="C101" s="114" t="s">
        <v>104</v>
      </c>
      <c r="D101" s="117">
        <v>8</v>
      </c>
      <c r="E101" s="115">
        <v>448.90039999999999</v>
      </c>
      <c r="F101" s="118">
        <f t="shared" si="26"/>
        <v>451.4</v>
      </c>
      <c r="G101" s="119">
        <v>1.9998</v>
      </c>
      <c r="H101" s="119">
        <v>0.49980000000000002</v>
      </c>
      <c r="I101" s="120">
        <v>2.4996</v>
      </c>
      <c r="J101" s="118">
        <f t="shared" si="46"/>
        <v>5556.596862251884</v>
      </c>
      <c r="K101" s="127"/>
      <c r="L101" s="127">
        <v>448.7131</v>
      </c>
      <c r="M101" s="128">
        <v>1.9858</v>
      </c>
      <c r="N101" s="128">
        <v>0.5111</v>
      </c>
      <c r="O101" s="128">
        <v>2.4969000000000001</v>
      </c>
      <c r="P101" s="127">
        <v>5564.5801000000001</v>
      </c>
      <c r="Q101" s="124">
        <f t="shared" si="47"/>
        <v>-0.70007000700070066</v>
      </c>
      <c r="R101" s="124">
        <f t="shared" si="47"/>
        <v>2.2609043617446933</v>
      </c>
      <c r="S101" s="124">
        <f t="shared" si="47"/>
        <v>-0.10801728276523942</v>
      </c>
      <c r="T101" s="124">
        <f t="shared" si="47"/>
        <v>0.14367135039702775</v>
      </c>
      <c r="U101" s="125"/>
      <c r="V101" s="126">
        <f t="shared" si="25"/>
        <v>-2.0598138245197108</v>
      </c>
      <c r="W101" s="126">
        <f t="shared" si="27"/>
        <v>-7.0598138245197113</v>
      </c>
      <c r="X101" s="126">
        <f t="shared" si="28"/>
        <v>2.9401861754802892</v>
      </c>
      <c r="Y101" s="126">
        <f t="shared" si="29"/>
        <v>-7.4633313310936042</v>
      </c>
      <c r="Z101" s="126">
        <f t="shared" si="30"/>
        <v>3.343703682054183</v>
      </c>
      <c r="AA101" s="126">
        <f t="shared" si="31"/>
        <v>1.2161269001981476</v>
      </c>
      <c r="AB101" s="126">
        <f t="shared" si="32"/>
        <v>-3.7838730998018524</v>
      </c>
      <c r="AC101" s="126">
        <f t="shared" si="33"/>
        <v>6.2161269001981481</v>
      </c>
      <c r="AD101" s="126">
        <f t="shared" si="34"/>
        <v>-8.6112143967318779</v>
      </c>
      <c r="AE101" s="126">
        <f t="shared" si="35"/>
        <v>11.043468197128174</v>
      </c>
      <c r="AF101" s="126">
        <f t="shared" si="36"/>
        <v>-1.1720546667504566</v>
      </c>
      <c r="AG101" s="126">
        <f t="shared" si="37"/>
        <v>-6.1720546667504568</v>
      </c>
      <c r="AH101" s="126">
        <f t="shared" si="38"/>
        <v>3.8279453332495432</v>
      </c>
      <c r="AI101" s="126">
        <f t="shared" si="39"/>
        <v>-7.8825883706633224</v>
      </c>
      <c r="AJ101" s="126">
        <f t="shared" si="40"/>
        <v>5.5384790371624089</v>
      </c>
      <c r="AK101" s="126">
        <f t="shared" si="41"/>
        <v>-1.2027032292632218</v>
      </c>
      <c r="AL101" s="126">
        <f t="shared" si="42"/>
        <v>-6.2027032292632214</v>
      </c>
      <c r="AM101" s="126">
        <f t="shared" si="43"/>
        <v>3.7972967707367782</v>
      </c>
      <c r="AN101" s="126">
        <f t="shared" si="44"/>
        <v>-8.1507421133044726</v>
      </c>
      <c r="AO101" s="126">
        <f t="shared" si="45"/>
        <v>5.7453356547780299</v>
      </c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</row>
    <row r="102" spans="1:128" ht="13.7" customHeight="1">
      <c r="A102" s="114" t="s">
        <v>25</v>
      </c>
      <c r="B102" s="115" t="s">
        <v>96</v>
      </c>
      <c r="C102" s="114" t="s">
        <v>104</v>
      </c>
      <c r="D102" s="117">
        <v>9</v>
      </c>
      <c r="E102" s="115">
        <v>448.14120000000003</v>
      </c>
      <c r="F102" s="118">
        <f t="shared" si="26"/>
        <v>451.40000000000003</v>
      </c>
      <c r="G102" s="119">
        <v>2.5072000000000001</v>
      </c>
      <c r="H102" s="119">
        <v>0.75160000000000005</v>
      </c>
      <c r="I102" s="120">
        <v>3.2587999999999999</v>
      </c>
      <c r="J102" s="118">
        <f t="shared" si="46"/>
        <v>7251.9145745984179</v>
      </c>
      <c r="K102" s="127"/>
      <c r="L102" s="127">
        <v>448.97140000000002</v>
      </c>
      <c r="M102" s="128">
        <v>2.4683000000000002</v>
      </c>
      <c r="N102" s="128">
        <v>0.78029999999999999</v>
      </c>
      <c r="O102" s="128">
        <v>3.2486000000000002</v>
      </c>
      <c r="P102" s="127">
        <v>7252.1260000000002</v>
      </c>
      <c r="Q102" s="124">
        <f t="shared" si="47"/>
        <v>-1.5515315890236092</v>
      </c>
      <c r="R102" s="124">
        <f t="shared" si="47"/>
        <v>3.8185204896221321</v>
      </c>
      <c r="S102" s="124">
        <f t="shared" si="47"/>
        <v>-0.31299864980973868</v>
      </c>
      <c r="T102" s="124">
        <f t="shared" si="47"/>
        <v>2.9154425277279844E-3</v>
      </c>
      <c r="U102" s="125"/>
      <c r="V102" s="126">
        <f t="shared" si="25"/>
        <v>-2.0598138245197108</v>
      </c>
      <c r="W102" s="126">
        <f t="shared" si="27"/>
        <v>-7.0598138245197113</v>
      </c>
      <c r="X102" s="126">
        <f t="shared" si="28"/>
        <v>2.9401861754802892</v>
      </c>
      <c r="Y102" s="126">
        <f t="shared" si="29"/>
        <v>-7.4633313310936042</v>
      </c>
      <c r="Z102" s="126">
        <f t="shared" si="30"/>
        <v>3.343703682054183</v>
      </c>
      <c r="AA102" s="126">
        <f t="shared" si="31"/>
        <v>1.2161269001981476</v>
      </c>
      <c r="AB102" s="126">
        <f t="shared" si="32"/>
        <v>-3.7838730998018524</v>
      </c>
      <c r="AC102" s="126">
        <f t="shared" si="33"/>
        <v>6.2161269001981481</v>
      </c>
      <c r="AD102" s="126">
        <f t="shared" si="34"/>
        <v>-8.6112143967318779</v>
      </c>
      <c r="AE102" s="126">
        <f t="shared" si="35"/>
        <v>11.043468197128174</v>
      </c>
      <c r="AF102" s="126">
        <f t="shared" si="36"/>
        <v>-1.1720546667504566</v>
      </c>
      <c r="AG102" s="126">
        <f t="shared" si="37"/>
        <v>-6.1720546667504568</v>
      </c>
      <c r="AH102" s="126">
        <f t="shared" si="38"/>
        <v>3.8279453332495432</v>
      </c>
      <c r="AI102" s="126">
        <f t="shared" si="39"/>
        <v>-7.8825883706633224</v>
      </c>
      <c r="AJ102" s="126">
        <f t="shared" si="40"/>
        <v>5.5384790371624089</v>
      </c>
      <c r="AK102" s="126">
        <f t="shared" si="41"/>
        <v>-1.2027032292632218</v>
      </c>
      <c r="AL102" s="126">
        <f t="shared" si="42"/>
        <v>-6.2027032292632214</v>
      </c>
      <c r="AM102" s="126">
        <f t="shared" si="43"/>
        <v>3.7972967707367782</v>
      </c>
      <c r="AN102" s="126">
        <f t="shared" si="44"/>
        <v>-8.1507421133044726</v>
      </c>
      <c r="AO102" s="126">
        <f t="shared" si="45"/>
        <v>5.7453356547780299</v>
      </c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</row>
    <row r="103" spans="1:128" ht="13.7" customHeight="1">
      <c r="A103" s="114" t="s">
        <v>31</v>
      </c>
      <c r="B103" s="115" t="s">
        <v>59</v>
      </c>
      <c r="C103" s="114" t="s">
        <v>121</v>
      </c>
      <c r="D103" s="117">
        <v>1</v>
      </c>
      <c r="E103" s="115">
        <v>448.05530000000005</v>
      </c>
      <c r="F103" s="118">
        <f t="shared" si="26"/>
        <v>448.10000000000008</v>
      </c>
      <c r="G103" s="119">
        <v>3.2800000000000003E-2</v>
      </c>
      <c r="H103" s="119">
        <v>1.1900000000000001E-2</v>
      </c>
      <c r="I103" s="120">
        <v>4.4700000000000004E-2</v>
      </c>
      <c r="J103" s="118">
        <f t="shared" si="46"/>
        <v>99.760715196724234</v>
      </c>
      <c r="K103" s="127"/>
      <c r="L103" s="127">
        <v>448.19999999999993</v>
      </c>
      <c r="M103" s="128">
        <v>3.330000000000001E-2</v>
      </c>
      <c r="N103" s="128">
        <v>1.2499999999999289E-2</v>
      </c>
      <c r="O103" s="128">
        <v>4.57999999999993E-2</v>
      </c>
      <c r="P103" s="127">
        <v>102</v>
      </c>
      <c r="Q103" s="124">
        <f t="shared" si="47"/>
        <v>1.5243902439024615</v>
      </c>
      <c r="R103" s="124">
        <f t="shared" si="47"/>
        <v>5.0420168067167106</v>
      </c>
      <c r="S103" s="124">
        <f t="shared" si="47"/>
        <v>2.4608501118552484</v>
      </c>
      <c r="T103" s="124">
        <f t="shared" si="47"/>
        <v>2.2446559237872177</v>
      </c>
      <c r="U103" s="125"/>
      <c r="V103" s="126">
        <f t="shared" si="25"/>
        <v>-2.0598138245197108</v>
      </c>
      <c r="W103" s="126">
        <f t="shared" si="27"/>
        <v>-7.0598138245197113</v>
      </c>
      <c r="X103" s="126">
        <f t="shared" si="28"/>
        <v>2.9401861754802892</v>
      </c>
      <c r="Y103" s="126">
        <f t="shared" si="29"/>
        <v>-7.4633313310936042</v>
      </c>
      <c r="Z103" s="126">
        <f t="shared" si="30"/>
        <v>3.343703682054183</v>
      </c>
      <c r="AA103" s="126">
        <f t="shared" si="31"/>
        <v>1.2161269001981476</v>
      </c>
      <c r="AB103" s="126">
        <f t="shared" si="32"/>
        <v>-3.7838730998018524</v>
      </c>
      <c r="AC103" s="126">
        <f t="shared" si="33"/>
        <v>6.2161269001981481</v>
      </c>
      <c r="AD103" s="126">
        <f t="shared" si="34"/>
        <v>-8.6112143967318779</v>
      </c>
      <c r="AE103" s="126">
        <f t="shared" si="35"/>
        <v>11.043468197128174</v>
      </c>
      <c r="AF103" s="126">
        <f t="shared" si="36"/>
        <v>-1.1720546667504566</v>
      </c>
      <c r="AG103" s="126">
        <f t="shared" si="37"/>
        <v>-6.1720546667504568</v>
      </c>
      <c r="AH103" s="126">
        <f t="shared" si="38"/>
        <v>3.8279453332495432</v>
      </c>
      <c r="AI103" s="126">
        <f t="shared" si="39"/>
        <v>-7.8825883706633224</v>
      </c>
      <c r="AJ103" s="126">
        <f t="shared" si="40"/>
        <v>5.5384790371624089</v>
      </c>
      <c r="AK103" s="126">
        <f t="shared" si="41"/>
        <v>-1.2027032292632218</v>
      </c>
      <c r="AL103" s="126">
        <f t="shared" si="42"/>
        <v>-6.2027032292632214</v>
      </c>
      <c r="AM103" s="126">
        <f t="shared" si="43"/>
        <v>3.7972967707367782</v>
      </c>
      <c r="AN103" s="126">
        <f t="shared" si="44"/>
        <v>-8.1507421133044726</v>
      </c>
      <c r="AO103" s="126">
        <f t="shared" si="45"/>
        <v>5.7453356547780299</v>
      </c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</row>
    <row r="104" spans="1:128" ht="13.7" customHeight="1">
      <c r="A104" s="114" t="s">
        <v>31</v>
      </c>
      <c r="B104" s="115" t="s">
        <v>59</v>
      </c>
      <c r="C104" s="114" t="s">
        <v>121</v>
      </c>
      <c r="D104" s="117">
        <v>2</v>
      </c>
      <c r="E104" s="115">
        <v>448.53370000000001</v>
      </c>
      <c r="F104" s="118">
        <f t="shared" si="26"/>
        <v>448.6</v>
      </c>
      <c r="G104" s="119">
        <v>5.0700000000000002E-2</v>
      </c>
      <c r="H104" s="119">
        <v>1.5599999999999999E-2</v>
      </c>
      <c r="I104" s="120">
        <v>6.6299999999999998E-2</v>
      </c>
      <c r="J104" s="118">
        <f t="shared" si="46"/>
        <v>147.80673535377809</v>
      </c>
      <c r="K104" s="127"/>
      <c r="L104" s="127">
        <v>448.59999999999997</v>
      </c>
      <c r="M104" s="128">
        <v>4.9200000000000008E-2</v>
      </c>
      <c r="N104" s="128">
        <v>1.7800000000001148E-2</v>
      </c>
      <c r="O104" s="128">
        <v>6.7000000000001156E-2</v>
      </c>
      <c r="P104" s="127">
        <v>149</v>
      </c>
      <c r="Q104" s="124">
        <f t="shared" si="47"/>
        <v>-2.9585798816567936</v>
      </c>
      <c r="R104" s="124">
        <f t="shared" si="47"/>
        <v>14.102564102571469</v>
      </c>
      <c r="S104" s="124">
        <f t="shared" si="47"/>
        <v>1.0558069381616262</v>
      </c>
      <c r="T104" s="124">
        <f t="shared" si="47"/>
        <v>0.80731412094706312</v>
      </c>
      <c r="U104" s="125"/>
      <c r="V104" s="126">
        <f t="shared" si="25"/>
        <v>-2.0598138245197108</v>
      </c>
      <c r="W104" s="126">
        <f t="shared" si="27"/>
        <v>-7.0598138245197113</v>
      </c>
      <c r="X104" s="126">
        <f t="shared" si="28"/>
        <v>2.9401861754802892</v>
      </c>
      <c r="Y104" s="126">
        <f t="shared" si="29"/>
        <v>-7.4633313310936042</v>
      </c>
      <c r="Z104" s="126">
        <f t="shared" si="30"/>
        <v>3.343703682054183</v>
      </c>
      <c r="AA104" s="126">
        <f t="shared" si="31"/>
        <v>1.2161269001981476</v>
      </c>
      <c r="AB104" s="126">
        <f t="shared" si="32"/>
        <v>-3.7838730998018524</v>
      </c>
      <c r="AC104" s="126">
        <f t="shared" si="33"/>
        <v>6.2161269001981481</v>
      </c>
      <c r="AD104" s="126">
        <f t="shared" si="34"/>
        <v>-8.6112143967318779</v>
      </c>
      <c r="AE104" s="126">
        <f t="shared" si="35"/>
        <v>11.043468197128174</v>
      </c>
      <c r="AF104" s="126">
        <f t="shared" si="36"/>
        <v>-1.1720546667504566</v>
      </c>
      <c r="AG104" s="126">
        <f t="shared" si="37"/>
        <v>-6.1720546667504568</v>
      </c>
      <c r="AH104" s="126">
        <f t="shared" si="38"/>
        <v>3.8279453332495432</v>
      </c>
      <c r="AI104" s="126">
        <f t="shared" si="39"/>
        <v>-7.8825883706633224</v>
      </c>
      <c r="AJ104" s="126">
        <f t="shared" si="40"/>
        <v>5.5384790371624089</v>
      </c>
      <c r="AK104" s="126">
        <f t="shared" si="41"/>
        <v>-1.2027032292632218</v>
      </c>
      <c r="AL104" s="126">
        <f t="shared" si="42"/>
        <v>-6.2027032292632214</v>
      </c>
      <c r="AM104" s="126">
        <f t="shared" si="43"/>
        <v>3.7972967707367782</v>
      </c>
      <c r="AN104" s="126">
        <f t="shared" si="44"/>
        <v>-8.1507421133044726</v>
      </c>
      <c r="AO104" s="126">
        <f t="shared" si="45"/>
        <v>5.7453356547780299</v>
      </c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</row>
    <row r="105" spans="1:128" ht="13.7" customHeight="1">
      <c r="A105" s="114" t="s">
        <v>31</v>
      </c>
      <c r="B105" s="115" t="s">
        <v>59</v>
      </c>
      <c r="C105" s="114" t="s">
        <v>121</v>
      </c>
      <c r="D105" s="117">
        <v>3</v>
      </c>
      <c r="E105" s="115">
        <v>448.06610000000001</v>
      </c>
      <c r="F105" s="118">
        <f t="shared" si="26"/>
        <v>448.2</v>
      </c>
      <c r="G105" s="119">
        <v>0.10150000000000001</v>
      </c>
      <c r="H105" s="119">
        <v>3.2399999999999998E-2</v>
      </c>
      <c r="I105" s="120">
        <v>0.13390000000000002</v>
      </c>
      <c r="J105" s="118">
        <f t="shared" si="46"/>
        <v>298.80613869735924</v>
      </c>
      <c r="K105" s="127"/>
      <c r="L105" s="127">
        <v>448.20000000000005</v>
      </c>
      <c r="M105" s="128">
        <v>9.6999999999999989E-2</v>
      </c>
      <c r="N105" s="128">
        <v>3.5700000000002063E-2</v>
      </c>
      <c r="O105" s="128">
        <v>0.13270000000000204</v>
      </c>
      <c r="P105" s="127">
        <v>296</v>
      </c>
      <c r="Q105" s="124">
        <f t="shared" si="47"/>
        <v>-4.43349753694583</v>
      </c>
      <c r="R105" s="124">
        <f t="shared" si="47"/>
        <v>10.18518518519156</v>
      </c>
      <c r="S105" s="124">
        <f t="shared" si="47"/>
        <v>-0.89619118745181503</v>
      </c>
      <c r="T105" s="124">
        <f t="shared" si="47"/>
        <v>-0.93911681653950052</v>
      </c>
      <c r="U105" s="125"/>
      <c r="V105" s="126">
        <f t="shared" si="25"/>
        <v>-2.0598138245197108</v>
      </c>
      <c r="W105" s="126">
        <f t="shared" si="27"/>
        <v>-7.0598138245197113</v>
      </c>
      <c r="X105" s="126">
        <f t="shared" si="28"/>
        <v>2.9401861754802892</v>
      </c>
      <c r="Y105" s="126">
        <f t="shared" si="29"/>
        <v>-7.4633313310936042</v>
      </c>
      <c r="Z105" s="126">
        <f t="shared" si="30"/>
        <v>3.343703682054183</v>
      </c>
      <c r="AA105" s="126">
        <f t="shared" si="31"/>
        <v>1.2161269001981476</v>
      </c>
      <c r="AB105" s="126">
        <f t="shared" si="32"/>
        <v>-3.7838730998018524</v>
      </c>
      <c r="AC105" s="126">
        <f t="shared" si="33"/>
        <v>6.2161269001981481</v>
      </c>
      <c r="AD105" s="126">
        <f t="shared" si="34"/>
        <v>-8.6112143967318779</v>
      </c>
      <c r="AE105" s="126">
        <f t="shared" si="35"/>
        <v>11.043468197128174</v>
      </c>
      <c r="AF105" s="126">
        <f t="shared" si="36"/>
        <v>-1.1720546667504566</v>
      </c>
      <c r="AG105" s="126">
        <f t="shared" si="37"/>
        <v>-6.1720546667504568</v>
      </c>
      <c r="AH105" s="126">
        <f t="shared" si="38"/>
        <v>3.8279453332495432</v>
      </c>
      <c r="AI105" s="126">
        <f t="shared" si="39"/>
        <v>-7.8825883706633224</v>
      </c>
      <c r="AJ105" s="126">
        <f t="shared" si="40"/>
        <v>5.5384790371624089</v>
      </c>
      <c r="AK105" s="126">
        <f t="shared" si="41"/>
        <v>-1.2027032292632218</v>
      </c>
      <c r="AL105" s="126">
        <f t="shared" si="42"/>
        <v>-6.2027032292632214</v>
      </c>
      <c r="AM105" s="126">
        <f t="shared" si="43"/>
        <v>3.7972967707367782</v>
      </c>
      <c r="AN105" s="126">
        <f t="shared" si="44"/>
        <v>-8.1507421133044726</v>
      </c>
      <c r="AO105" s="126">
        <f t="shared" si="45"/>
        <v>5.7453356547780299</v>
      </c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</row>
    <row r="106" spans="1:128" ht="13.7" customHeight="1">
      <c r="A106" s="114" t="s">
        <v>31</v>
      </c>
      <c r="B106" s="115" t="s">
        <v>59</v>
      </c>
      <c r="C106" s="114" t="s">
        <v>121</v>
      </c>
      <c r="D106" s="117">
        <v>4</v>
      </c>
      <c r="E106" s="115">
        <v>448.39149999999995</v>
      </c>
      <c r="F106" s="118">
        <f t="shared" si="26"/>
        <v>448.7</v>
      </c>
      <c r="G106" s="119">
        <v>0.25650000000000001</v>
      </c>
      <c r="H106" s="119">
        <v>5.1999999999999998E-2</v>
      </c>
      <c r="I106" s="120">
        <v>0.3085</v>
      </c>
      <c r="J106" s="118">
        <f t="shared" si="46"/>
        <v>687.8362373926833</v>
      </c>
      <c r="K106" s="127"/>
      <c r="L106" s="127">
        <v>444.4</v>
      </c>
      <c r="M106" s="128">
        <v>0.24790000000000001</v>
      </c>
      <c r="N106" s="128">
        <v>5.379999999999896E-2</v>
      </c>
      <c r="O106" s="128">
        <v>0.30169999999999897</v>
      </c>
      <c r="P106" s="127">
        <v>679</v>
      </c>
      <c r="Q106" s="124">
        <f t="shared" si="47"/>
        <v>-3.352826510721246</v>
      </c>
      <c r="R106" s="124">
        <f t="shared" si="47"/>
        <v>3.4615384615364659</v>
      </c>
      <c r="S106" s="124">
        <f t="shared" si="47"/>
        <v>-2.2042139384120021</v>
      </c>
      <c r="T106" s="124">
        <f t="shared" si="47"/>
        <v>-1.2846426100168846</v>
      </c>
      <c r="U106" s="125"/>
      <c r="V106" s="126">
        <f t="shared" si="25"/>
        <v>-2.0598138245197108</v>
      </c>
      <c r="W106" s="126">
        <f t="shared" si="27"/>
        <v>-7.0598138245197113</v>
      </c>
      <c r="X106" s="126">
        <f t="shared" si="28"/>
        <v>2.9401861754802892</v>
      </c>
      <c r="Y106" s="126">
        <f t="shared" si="29"/>
        <v>-7.4633313310936042</v>
      </c>
      <c r="Z106" s="126">
        <f t="shared" si="30"/>
        <v>3.343703682054183</v>
      </c>
      <c r="AA106" s="126">
        <f t="shared" si="31"/>
        <v>1.2161269001981476</v>
      </c>
      <c r="AB106" s="126">
        <f t="shared" si="32"/>
        <v>-3.7838730998018524</v>
      </c>
      <c r="AC106" s="126">
        <f t="shared" si="33"/>
        <v>6.2161269001981481</v>
      </c>
      <c r="AD106" s="126">
        <f t="shared" si="34"/>
        <v>-8.6112143967318779</v>
      </c>
      <c r="AE106" s="126">
        <f t="shared" si="35"/>
        <v>11.043468197128174</v>
      </c>
      <c r="AF106" s="126">
        <f t="shared" si="36"/>
        <v>-1.1720546667504566</v>
      </c>
      <c r="AG106" s="126">
        <f t="shared" si="37"/>
        <v>-6.1720546667504568</v>
      </c>
      <c r="AH106" s="126">
        <f t="shared" si="38"/>
        <v>3.8279453332495432</v>
      </c>
      <c r="AI106" s="126">
        <f t="shared" si="39"/>
        <v>-7.8825883706633224</v>
      </c>
      <c r="AJ106" s="126">
        <f t="shared" si="40"/>
        <v>5.5384790371624089</v>
      </c>
      <c r="AK106" s="126">
        <f t="shared" si="41"/>
        <v>-1.2027032292632218</v>
      </c>
      <c r="AL106" s="126">
        <f t="shared" si="42"/>
        <v>-6.2027032292632214</v>
      </c>
      <c r="AM106" s="126">
        <f t="shared" si="43"/>
        <v>3.7972967707367782</v>
      </c>
      <c r="AN106" s="126">
        <f t="shared" si="44"/>
        <v>-8.1507421133044726</v>
      </c>
      <c r="AO106" s="126">
        <f t="shared" si="45"/>
        <v>5.7453356547780299</v>
      </c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</row>
    <row r="107" spans="1:128" ht="13.7" customHeight="1">
      <c r="A107" s="114" t="s">
        <v>31</v>
      </c>
      <c r="B107" s="115" t="s">
        <v>59</v>
      </c>
      <c r="C107" s="114" t="s">
        <v>121</v>
      </c>
      <c r="D107" s="117">
        <v>5</v>
      </c>
      <c r="E107" s="115">
        <v>448.27007999999995</v>
      </c>
      <c r="F107" s="118">
        <f t="shared" si="26"/>
        <v>448.89999999999992</v>
      </c>
      <c r="G107" s="119">
        <v>0.50516000000000005</v>
      </c>
      <c r="H107" s="119">
        <v>0.12476</v>
      </c>
      <c r="I107" s="120">
        <v>0.62992000000000004</v>
      </c>
      <c r="J107" s="118">
        <f t="shared" si="46"/>
        <v>1404.4794909440832</v>
      </c>
      <c r="K107" s="127"/>
      <c r="L107" s="127">
        <v>448.9</v>
      </c>
      <c r="M107" s="128">
        <v>0.4879</v>
      </c>
      <c r="N107" s="128">
        <v>0.14260000000000161</v>
      </c>
      <c r="O107" s="128">
        <v>0.63050000000000161</v>
      </c>
      <c r="P107" s="127">
        <v>1410</v>
      </c>
      <c r="Q107" s="124">
        <f t="shared" si="47"/>
        <v>-3.4167392509304082</v>
      </c>
      <c r="R107" s="124">
        <f t="shared" si="47"/>
        <v>14.29945495351204</v>
      </c>
      <c r="S107" s="124">
        <f t="shared" si="47"/>
        <v>9.2075184150619008E-2</v>
      </c>
      <c r="T107" s="124">
        <f t="shared" si="47"/>
        <v>0.3930644122261952</v>
      </c>
      <c r="U107" s="125"/>
      <c r="V107" s="126">
        <f t="shared" si="25"/>
        <v>-2.0598138245197108</v>
      </c>
      <c r="W107" s="126">
        <f t="shared" si="27"/>
        <v>-7.0598138245197113</v>
      </c>
      <c r="X107" s="126">
        <f t="shared" si="28"/>
        <v>2.9401861754802892</v>
      </c>
      <c r="Y107" s="126">
        <f t="shared" si="29"/>
        <v>-7.4633313310936042</v>
      </c>
      <c r="Z107" s="126">
        <f t="shared" si="30"/>
        <v>3.343703682054183</v>
      </c>
      <c r="AA107" s="126">
        <f t="shared" si="31"/>
        <v>1.2161269001981476</v>
      </c>
      <c r="AB107" s="126">
        <f t="shared" si="32"/>
        <v>-3.7838730998018524</v>
      </c>
      <c r="AC107" s="126">
        <f t="shared" si="33"/>
        <v>6.2161269001981481</v>
      </c>
      <c r="AD107" s="126">
        <f t="shared" si="34"/>
        <v>-8.6112143967318779</v>
      </c>
      <c r="AE107" s="126">
        <f t="shared" si="35"/>
        <v>11.043468197128174</v>
      </c>
      <c r="AF107" s="126">
        <f t="shared" si="36"/>
        <v>-1.1720546667504566</v>
      </c>
      <c r="AG107" s="126">
        <f t="shared" si="37"/>
        <v>-6.1720546667504568</v>
      </c>
      <c r="AH107" s="126">
        <f t="shared" si="38"/>
        <v>3.8279453332495432</v>
      </c>
      <c r="AI107" s="126">
        <f t="shared" si="39"/>
        <v>-7.8825883706633224</v>
      </c>
      <c r="AJ107" s="126">
        <f t="shared" si="40"/>
        <v>5.5384790371624089</v>
      </c>
      <c r="AK107" s="126">
        <f t="shared" si="41"/>
        <v>-1.2027032292632218</v>
      </c>
      <c r="AL107" s="126">
        <f t="shared" si="42"/>
        <v>-6.2027032292632214</v>
      </c>
      <c r="AM107" s="126">
        <f t="shared" si="43"/>
        <v>3.7972967707367782</v>
      </c>
      <c r="AN107" s="126">
        <f t="shared" si="44"/>
        <v>-8.1507421133044726</v>
      </c>
      <c r="AO107" s="126">
        <f t="shared" si="45"/>
        <v>5.7453356547780299</v>
      </c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</row>
    <row r="108" spans="1:128" ht="13.7" customHeight="1">
      <c r="A108" s="114" t="s">
        <v>31</v>
      </c>
      <c r="B108" s="115" t="s">
        <v>59</v>
      </c>
      <c r="C108" s="114" t="s">
        <v>121</v>
      </c>
      <c r="D108" s="117">
        <v>6</v>
      </c>
      <c r="E108" s="115">
        <v>448.58909999999992</v>
      </c>
      <c r="F108" s="118">
        <f t="shared" si="26"/>
        <v>449.49999999999989</v>
      </c>
      <c r="G108" s="119">
        <v>0.76090000000000002</v>
      </c>
      <c r="H108" s="119">
        <v>0.15</v>
      </c>
      <c r="I108" s="120">
        <v>0.91090000000000004</v>
      </c>
      <c r="J108" s="118">
        <f t="shared" si="46"/>
        <v>2029.0339646260734</v>
      </c>
      <c r="K108" s="127"/>
      <c r="L108" s="127">
        <v>449.4</v>
      </c>
      <c r="M108" s="128">
        <v>0.74220000000000008</v>
      </c>
      <c r="N108" s="128">
        <v>0.15030000000000143</v>
      </c>
      <c r="O108" s="128">
        <v>0.89250000000000151</v>
      </c>
      <c r="P108" s="127">
        <v>1990</v>
      </c>
      <c r="Q108" s="124">
        <f t="shared" si="47"/>
        <v>-2.4576159810750347</v>
      </c>
      <c r="R108" s="124">
        <f t="shared" si="47"/>
        <v>0.20000000000095869</v>
      </c>
      <c r="S108" s="124">
        <f t="shared" si="47"/>
        <v>-2.0199802393235844</v>
      </c>
      <c r="T108" s="124">
        <f t="shared" si="47"/>
        <v>-1.9237708834148017</v>
      </c>
      <c r="U108" s="125"/>
      <c r="V108" s="126">
        <f t="shared" si="25"/>
        <v>-2.0598138245197108</v>
      </c>
      <c r="W108" s="126">
        <f t="shared" si="27"/>
        <v>-7.0598138245197113</v>
      </c>
      <c r="X108" s="126">
        <f t="shared" si="28"/>
        <v>2.9401861754802892</v>
      </c>
      <c r="Y108" s="126">
        <f t="shared" si="29"/>
        <v>-7.4633313310936042</v>
      </c>
      <c r="Z108" s="126">
        <f t="shared" si="30"/>
        <v>3.343703682054183</v>
      </c>
      <c r="AA108" s="126">
        <f t="shared" si="31"/>
        <v>1.2161269001981476</v>
      </c>
      <c r="AB108" s="126">
        <f t="shared" si="32"/>
        <v>-3.7838730998018524</v>
      </c>
      <c r="AC108" s="126">
        <f t="shared" si="33"/>
        <v>6.2161269001981481</v>
      </c>
      <c r="AD108" s="126">
        <f t="shared" si="34"/>
        <v>-8.6112143967318779</v>
      </c>
      <c r="AE108" s="126">
        <f t="shared" si="35"/>
        <v>11.043468197128174</v>
      </c>
      <c r="AF108" s="126">
        <f t="shared" si="36"/>
        <v>-1.1720546667504566</v>
      </c>
      <c r="AG108" s="126">
        <f t="shared" si="37"/>
        <v>-6.1720546667504568</v>
      </c>
      <c r="AH108" s="126">
        <f t="shared" si="38"/>
        <v>3.8279453332495432</v>
      </c>
      <c r="AI108" s="126">
        <f t="shared" si="39"/>
        <v>-7.8825883706633224</v>
      </c>
      <c r="AJ108" s="126">
        <f t="shared" si="40"/>
        <v>5.5384790371624089</v>
      </c>
      <c r="AK108" s="126">
        <f t="shared" si="41"/>
        <v>-1.2027032292632218</v>
      </c>
      <c r="AL108" s="126">
        <f t="shared" si="42"/>
        <v>-6.2027032292632214</v>
      </c>
      <c r="AM108" s="126">
        <f t="shared" si="43"/>
        <v>3.7972967707367782</v>
      </c>
      <c r="AN108" s="126">
        <f t="shared" si="44"/>
        <v>-8.1507421133044726</v>
      </c>
      <c r="AO108" s="126">
        <f t="shared" si="45"/>
        <v>5.7453356547780299</v>
      </c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</row>
    <row r="109" spans="1:128" ht="13.7" customHeight="1">
      <c r="A109" s="114" t="s">
        <v>31</v>
      </c>
      <c r="B109" s="115" t="s">
        <v>59</v>
      </c>
      <c r="C109" s="114" t="s">
        <v>121</v>
      </c>
      <c r="D109" s="117">
        <v>7</v>
      </c>
      <c r="E109" s="115">
        <v>447.79530000000005</v>
      </c>
      <c r="F109" s="118">
        <f t="shared" si="26"/>
        <v>449.70000000000005</v>
      </c>
      <c r="G109" s="119">
        <v>1.5006999999999999</v>
      </c>
      <c r="H109" s="119">
        <v>0.40400000000000003</v>
      </c>
      <c r="I109" s="120">
        <v>1.9047000000000001</v>
      </c>
      <c r="J109" s="118">
        <f t="shared" si="46"/>
        <v>4246.6893878543551</v>
      </c>
      <c r="K109" s="127"/>
      <c r="L109" s="127">
        <v>449.59999999999997</v>
      </c>
      <c r="M109" s="128">
        <v>1.4743999999999999</v>
      </c>
      <c r="N109" s="128">
        <v>0.40520000000000067</v>
      </c>
      <c r="O109" s="128">
        <v>1.8796000000000006</v>
      </c>
      <c r="P109" s="127">
        <v>4190</v>
      </c>
      <c r="Q109" s="124">
        <f t="shared" si="47"/>
        <v>-1.7525154927700399</v>
      </c>
      <c r="R109" s="124">
        <f t="shared" si="47"/>
        <v>0.29702970297045667</v>
      </c>
      <c r="S109" s="124">
        <f t="shared" si="47"/>
        <v>-1.31779282826689</v>
      </c>
      <c r="T109" s="124">
        <f t="shared" si="47"/>
        <v>-1.3349077993904681</v>
      </c>
      <c r="U109" s="125"/>
      <c r="V109" s="126">
        <f t="shared" si="25"/>
        <v>-2.0598138245197108</v>
      </c>
      <c r="W109" s="126">
        <f t="shared" si="27"/>
        <v>-7.0598138245197113</v>
      </c>
      <c r="X109" s="126">
        <f t="shared" si="28"/>
        <v>2.9401861754802892</v>
      </c>
      <c r="Y109" s="126">
        <f t="shared" si="29"/>
        <v>-7.4633313310936042</v>
      </c>
      <c r="Z109" s="126">
        <f t="shared" si="30"/>
        <v>3.343703682054183</v>
      </c>
      <c r="AA109" s="126">
        <f t="shared" si="31"/>
        <v>1.2161269001981476</v>
      </c>
      <c r="AB109" s="126">
        <f t="shared" si="32"/>
        <v>-3.7838730998018524</v>
      </c>
      <c r="AC109" s="126">
        <f t="shared" si="33"/>
        <v>6.2161269001981481</v>
      </c>
      <c r="AD109" s="126">
        <f t="shared" si="34"/>
        <v>-8.6112143967318779</v>
      </c>
      <c r="AE109" s="126">
        <f t="shared" si="35"/>
        <v>11.043468197128174</v>
      </c>
      <c r="AF109" s="126">
        <f t="shared" si="36"/>
        <v>-1.1720546667504566</v>
      </c>
      <c r="AG109" s="126">
        <f t="shared" si="37"/>
        <v>-6.1720546667504568</v>
      </c>
      <c r="AH109" s="126">
        <f t="shared" si="38"/>
        <v>3.8279453332495432</v>
      </c>
      <c r="AI109" s="126">
        <f t="shared" si="39"/>
        <v>-7.8825883706633224</v>
      </c>
      <c r="AJ109" s="126">
        <f t="shared" si="40"/>
        <v>5.5384790371624089</v>
      </c>
      <c r="AK109" s="126">
        <f t="shared" si="41"/>
        <v>-1.2027032292632218</v>
      </c>
      <c r="AL109" s="126">
        <f t="shared" si="42"/>
        <v>-6.2027032292632214</v>
      </c>
      <c r="AM109" s="126">
        <f t="shared" si="43"/>
        <v>3.7972967707367782</v>
      </c>
      <c r="AN109" s="126">
        <f t="shared" si="44"/>
        <v>-8.1507421133044726</v>
      </c>
      <c r="AO109" s="126">
        <f t="shared" si="45"/>
        <v>5.7453356547780299</v>
      </c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</row>
    <row r="110" spans="1:128" ht="13.7" customHeight="1">
      <c r="A110" s="114" t="s">
        <v>31</v>
      </c>
      <c r="B110" s="115" t="s">
        <v>59</v>
      </c>
      <c r="C110" s="114" t="s">
        <v>121</v>
      </c>
      <c r="D110" s="117">
        <v>8</v>
      </c>
      <c r="E110" s="115">
        <v>448.49619999999999</v>
      </c>
      <c r="F110" s="118">
        <f t="shared" si="26"/>
        <v>450.99999999999994</v>
      </c>
      <c r="G110" s="119">
        <v>2.0044</v>
      </c>
      <c r="H110" s="119">
        <v>0.49940000000000001</v>
      </c>
      <c r="I110" s="120">
        <v>2.5038</v>
      </c>
      <c r="J110" s="118">
        <f t="shared" si="46"/>
        <v>5570.9194728580405</v>
      </c>
      <c r="K110" s="127"/>
      <c r="L110" s="127">
        <v>450.90000000000003</v>
      </c>
      <c r="M110" s="128">
        <v>1.9739999999999998</v>
      </c>
      <c r="N110" s="128">
        <v>0.50189999999999912</v>
      </c>
      <c r="O110" s="128">
        <v>2.4758999999999989</v>
      </c>
      <c r="P110" s="127">
        <v>5510</v>
      </c>
      <c r="Q110" s="124">
        <f t="shared" si="47"/>
        <v>-1.516663340650579</v>
      </c>
      <c r="R110" s="124">
        <f t="shared" si="47"/>
        <v>0.50060072086486063</v>
      </c>
      <c r="S110" s="124">
        <f t="shared" si="47"/>
        <v>-1.1143062544932161</v>
      </c>
      <c r="T110" s="124">
        <f t="shared" si="47"/>
        <v>-1.0935263587069426</v>
      </c>
      <c r="U110" s="125"/>
      <c r="V110" s="126">
        <f t="shared" si="25"/>
        <v>-2.0598138245197108</v>
      </c>
      <c r="W110" s="126">
        <f t="shared" si="27"/>
        <v>-7.0598138245197113</v>
      </c>
      <c r="X110" s="126">
        <f t="shared" si="28"/>
        <v>2.9401861754802892</v>
      </c>
      <c r="Y110" s="126">
        <f t="shared" si="29"/>
        <v>-7.4633313310936042</v>
      </c>
      <c r="Z110" s="126">
        <f t="shared" si="30"/>
        <v>3.343703682054183</v>
      </c>
      <c r="AA110" s="126">
        <f t="shared" si="31"/>
        <v>1.2161269001981476</v>
      </c>
      <c r="AB110" s="126">
        <f t="shared" si="32"/>
        <v>-3.7838730998018524</v>
      </c>
      <c r="AC110" s="126">
        <f t="shared" si="33"/>
        <v>6.2161269001981481</v>
      </c>
      <c r="AD110" s="126">
        <f t="shared" si="34"/>
        <v>-8.6112143967318779</v>
      </c>
      <c r="AE110" s="126">
        <f t="shared" si="35"/>
        <v>11.043468197128174</v>
      </c>
      <c r="AF110" s="126">
        <f t="shared" si="36"/>
        <v>-1.1720546667504566</v>
      </c>
      <c r="AG110" s="126">
        <f t="shared" si="37"/>
        <v>-6.1720546667504568</v>
      </c>
      <c r="AH110" s="126">
        <f t="shared" si="38"/>
        <v>3.8279453332495432</v>
      </c>
      <c r="AI110" s="126">
        <f t="shared" si="39"/>
        <v>-7.8825883706633224</v>
      </c>
      <c r="AJ110" s="126">
        <f t="shared" si="40"/>
        <v>5.5384790371624089</v>
      </c>
      <c r="AK110" s="126">
        <f t="shared" si="41"/>
        <v>-1.2027032292632218</v>
      </c>
      <c r="AL110" s="126">
        <f t="shared" si="42"/>
        <v>-6.2027032292632214</v>
      </c>
      <c r="AM110" s="126">
        <f t="shared" si="43"/>
        <v>3.7972967707367782</v>
      </c>
      <c r="AN110" s="126">
        <f t="shared" si="44"/>
        <v>-8.1507421133044726</v>
      </c>
      <c r="AO110" s="126">
        <f t="shared" si="45"/>
        <v>5.7453356547780299</v>
      </c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</row>
    <row r="111" spans="1:128" ht="13.7" customHeight="1">
      <c r="A111" s="114" t="s">
        <v>31</v>
      </c>
      <c r="B111" s="115" t="s">
        <v>59</v>
      </c>
      <c r="C111" s="114" t="s">
        <v>121</v>
      </c>
      <c r="D111" s="117">
        <v>9</v>
      </c>
      <c r="E111" s="115">
        <v>448.03919999999999</v>
      </c>
      <c r="F111" s="118">
        <f t="shared" si="26"/>
        <v>451.3</v>
      </c>
      <c r="G111" s="119">
        <v>2.5043000000000002</v>
      </c>
      <c r="H111" s="119">
        <v>0.75649999999999995</v>
      </c>
      <c r="I111" s="120">
        <v>3.2608000000000001</v>
      </c>
      <c r="J111" s="118">
        <f t="shared" si="46"/>
        <v>7258.0004995481195</v>
      </c>
      <c r="K111" s="127"/>
      <c r="L111" s="127">
        <v>451.19999999999993</v>
      </c>
      <c r="M111" s="128">
        <v>2.4650999999999996</v>
      </c>
      <c r="N111" s="128">
        <v>0.76569999999999894</v>
      </c>
      <c r="O111" s="128">
        <v>3.2307999999999986</v>
      </c>
      <c r="P111" s="127">
        <v>7190</v>
      </c>
      <c r="Q111" s="124">
        <f t="shared" si="47"/>
        <v>-1.5653076708062357</v>
      </c>
      <c r="R111" s="124">
        <f t="shared" si="47"/>
        <v>1.2161269001981476</v>
      </c>
      <c r="S111" s="124">
        <f>((O111-I111)/I111)*100</f>
        <v>-0.92001962708542639</v>
      </c>
      <c r="T111" s="124">
        <f t="shared" si="47"/>
        <v>-0.93690403510378883</v>
      </c>
      <c r="U111" s="125"/>
      <c r="V111" s="126">
        <f t="shared" si="25"/>
        <v>-2.0598138245197108</v>
      </c>
      <c r="W111" s="126">
        <f t="shared" si="27"/>
        <v>-7.0598138245197113</v>
      </c>
      <c r="X111" s="126">
        <f t="shared" si="28"/>
        <v>2.9401861754802892</v>
      </c>
      <c r="Y111" s="126">
        <f t="shared" si="29"/>
        <v>-7.4633313310936042</v>
      </c>
      <c r="Z111" s="126">
        <f t="shared" si="30"/>
        <v>3.343703682054183</v>
      </c>
      <c r="AA111" s="126">
        <f t="shared" si="31"/>
        <v>1.2161269001981476</v>
      </c>
      <c r="AB111" s="126">
        <f t="shared" si="32"/>
        <v>-3.7838730998018524</v>
      </c>
      <c r="AC111" s="126">
        <f t="shared" si="33"/>
        <v>6.2161269001981481</v>
      </c>
      <c r="AD111" s="126">
        <f t="shared" si="34"/>
        <v>-8.6112143967318779</v>
      </c>
      <c r="AE111" s="126">
        <f t="shared" si="35"/>
        <v>11.043468197128174</v>
      </c>
      <c r="AF111" s="126">
        <f t="shared" si="36"/>
        <v>-1.1720546667504566</v>
      </c>
      <c r="AG111" s="126">
        <f t="shared" si="37"/>
        <v>-6.1720546667504568</v>
      </c>
      <c r="AH111" s="126">
        <f t="shared" si="38"/>
        <v>3.8279453332495432</v>
      </c>
      <c r="AI111" s="126">
        <f t="shared" si="39"/>
        <v>-7.8825883706633224</v>
      </c>
      <c r="AJ111" s="126">
        <f t="shared" si="40"/>
        <v>5.5384790371624089</v>
      </c>
      <c r="AK111" s="126">
        <f t="shared" si="41"/>
        <v>-1.2027032292632218</v>
      </c>
      <c r="AL111" s="126">
        <f t="shared" si="42"/>
        <v>-6.2027032292632214</v>
      </c>
      <c r="AM111" s="126">
        <f t="shared" si="43"/>
        <v>3.7972967707367782</v>
      </c>
      <c r="AN111" s="126">
        <f t="shared" si="44"/>
        <v>-8.1507421133044726</v>
      </c>
      <c r="AO111" s="126">
        <f t="shared" si="45"/>
        <v>5.7453356547780299</v>
      </c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</row>
    <row r="112" spans="1:128">
      <c r="A112" s="114" t="s">
        <v>30</v>
      </c>
      <c r="B112" s="115" t="s">
        <v>97</v>
      </c>
      <c r="C112" s="116" t="s">
        <v>146</v>
      </c>
      <c r="D112" s="117">
        <v>1</v>
      </c>
      <c r="E112" s="115">
        <v>447.85770000000002</v>
      </c>
      <c r="F112" s="118">
        <f t="shared" si="26"/>
        <v>447.90000000000003</v>
      </c>
      <c r="G112" s="119">
        <v>3.2500000000000001E-2</v>
      </c>
      <c r="H112" s="119">
        <v>9.7999999999999997E-3</v>
      </c>
      <c r="I112" s="120">
        <v>4.2300000000000004E-2</v>
      </c>
      <c r="J112" s="118">
        <f t="shared" si="46"/>
        <v>94.446276936997563</v>
      </c>
      <c r="K112" s="127"/>
      <c r="L112" s="127">
        <v>447.9</v>
      </c>
      <c r="M112" s="128"/>
      <c r="N112" s="128"/>
      <c r="O112" s="122">
        <v>3.5499999999999997E-2</v>
      </c>
      <c r="P112" s="134">
        <v>79.260000000000005</v>
      </c>
      <c r="Q112" s="124"/>
      <c r="R112" s="124"/>
      <c r="S112" s="124">
        <f t="shared" si="47"/>
        <v>-16.075650118203324</v>
      </c>
      <c r="T112" s="124">
        <f t="shared" si="47"/>
        <v>-16.079275361090087</v>
      </c>
      <c r="U112" s="125"/>
      <c r="V112" s="126">
        <f t="shared" si="25"/>
        <v>-2.0598138245197108</v>
      </c>
      <c r="W112" s="126">
        <f t="shared" si="27"/>
        <v>-7.0598138245197113</v>
      </c>
      <c r="X112" s="126">
        <f t="shared" si="28"/>
        <v>2.9401861754802892</v>
      </c>
      <c r="Y112" s="126">
        <f t="shared" si="29"/>
        <v>-7.4633313310936042</v>
      </c>
      <c r="Z112" s="126">
        <f t="shared" si="30"/>
        <v>3.343703682054183</v>
      </c>
      <c r="AA112" s="126">
        <f t="shared" si="31"/>
        <v>1.2161269001981476</v>
      </c>
      <c r="AB112" s="126">
        <f t="shared" si="32"/>
        <v>-3.7838730998018524</v>
      </c>
      <c r="AC112" s="126">
        <f t="shared" si="33"/>
        <v>6.2161269001981481</v>
      </c>
      <c r="AD112" s="126">
        <f t="shared" si="34"/>
        <v>-8.6112143967318779</v>
      </c>
      <c r="AE112" s="126">
        <f t="shared" si="35"/>
        <v>11.043468197128174</v>
      </c>
      <c r="AF112" s="126">
        <f t="shared" si="36"/>
        <v>-1.1720546667504566</v>
      </c>
      <c r="AG112" s="126">
        <f t="shared" si="37"/>
        <v>-6.1720546667504568</v>
      </c>
      <c r="AH112" s="126">
        <f t="shared" si="38"/>
        <v>3.8279453332495432</v>
      </c>
      <c r="AI112" s="126">
        <f t="shared" si="39"/>
        <v>-7.8825883706633224</v>
      </c>
      <c r="AJ112" s="126">
        <f t="shared" si="40"/>
        <v>5.5384790371624089</v>
      </c>
      <c r="AK112" s="126">
        <f t="shared" si="41"/>
        <v>-1.2027032292632218</v>
      </c>
      <c r="AL112" s="126">
        <f t="shared" si="42"/>
        <v>-6.2027032292632214</v>
      </c>
      <c r="AM112" s="126">
        <f t="shared" si="43"/>
        <v>3.7972967707367782</v>
      </c>
      <c r="AN112" s="126">
        <f t="shared" si="44"/>
        <v>-8.1507421133044726</v>
      </c>
      <c r="AO112" s="126">
        <f t="shared" si="45"/>
        <v>5.7453356547780299</v>
      </c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</row>
    <row r="113" spans="1:128">
      <c r="A113" s="114" t="s">
        <v>30</v>
      </c>
      <c r="B113" s="115" t="s">
        <v>97</v>
      </c>
      <c r="C113" s="116" t="s">
        <v>146</v>
      </c>
      <c r="D113" s="117">
        <v>2</v>
      </c>
      <c r="E113" s="115">
        <v>448.23359999999997</v>
      </c>
      <c r="F113" s="118">
        <f t="shared" si="26"/>
        <v>448.29999999999995</v>
      </c>
      <c r="G113" s="119">
        <v>4.9599999999999998E-2</v>
      </c>
      <c r="H113" s="119">
        <v>1.6799999999999999E-2</v>
      </c>
      <c r="I113" s="120">
        <v>6.6400000000000001E-2</v>
      </c>
      <c r="J113" s="118">
        <f t="shared" si="46"/>
        <v>148.12876198056631</v>
      </c>
      <c r="K113" s="127"/>
      <c r="L113" s="127">
        <v>448.3</v>
      </c>
      <c r="M113" s="128"/>
      <c r="N113" s="128"/>
      <c r="O113" s="128">
        <v>5.62E-2</v>
      </c>
      <c r="P113" s="127">
        <v>125.4</v>
      </c>
      <c r="Q113" s="124"/>
      <c r="R113" s="124"/>
      <c r="S113" s="124">
        <f t="shared" si="47"/>
        <v>-15.361445783132533</v>
      </c>
      <c r="T113" s="124">
        <f t="shared" si="47"/>
        <v>-15.343922190849199</v>
      </c>
      <c r="U113" s="125"/>
      <c r="V113" s="126">
        <f t="shared" si="25"/>
        <v>-2.0598138245197108</v>
      </c>
      <c r="W113" s="126">
        <f t="shared" si="27"/>
        <v>-7.0598138245197113</v>
      </c>
      <c r="X113" s="126">
        <f t="shared" si="28"/>
        <v>2.9401861754802892</v>
      </c>
      <c r="Y113" s="126">
        <f t="shared" si="29"/>
        <v>-7.4633313310936042</v>
      </c>
      <c r="Z113" s="126">
        <f t="shared" si="30"/>
        <v>3.343703682054183</v>
      </c>
      <c r="AA113" s="126">
        <f t="shared" si="31"/>
        <v>1.2161269001981476</v>
      </c>
      <c r="AB113" s="126">
        <f t="shared" si="32"/>
        <v>-3.7838730998018524</v>
      </c>
      <c r="AC113" s="126">
        <f t="shared" si="33"/>
        <v>6.2161269001981481</v>
      </c>
      <c r="AD113" s="126">
        <f t="shared" si="34"/>
        <v>-8.6112143967318779</v>
      </c>
      <c r="AE113" s="126">
        <f t="shared" si="35"/>
        <v>11.043468197128174</v>
      </c>
      <c r="AF113" s="126">
        <f t="shared" si="36"/>
        <v>-1.1720546667504566</v>
      </c>
      <c r="AG113" s="126">
        <f t="shared" si="37"/>
        <v>-6.1720546667504568</v>
      </c>
      <c r="AH113" s="126">
        <f t="shared" si="38"/>
        <v>3.8279453332495432</v>
      </c>
      <c r="AI113" s="126">
        <f t="shared" si="39"/>
        <v>-7.8825883706633224</v>
      </c>
      <c r="AJ113" s="126">
        <f t="shared" si="40"/>
        <v>5.5384790371624089</v>
      </c>
      <c r="AK113" s="126">
        <f t="shared" si="41"/>
        <v>-1.2027032292632218</v>
      </c>
      <c r="AL113" s="126">
        <f t="shared" si="42"/>
        <v>-6.2027032292632214</v>
      </c>
      <c r="AM113" s="126">
        <f t="shared" si="43"/>
        <v>3.7972967707367782</v>
      </c>
      <c r="AN113" s="126">
        <f t="shared" si="44"/>
        <v>-8.1507421133044726</v>
      </c>
      <c r="AO113" s="126">
        <f t="shared" si="45"/>
        <v>5.7453356547780299</v>
      </c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</row>
    <row r="114" spans="1:128">
      <c r="A114" s="114" t="s">
        <v>30</v>
      </c>
      <c r="B114" s="115" t="s">
        <v>97</v>
      </c>
      <c r="C114" s="116" t="s">
        <v>146</v>
      </c>
      <c r="D114" s="117">
        <v>3</v>
      </c>
      <c r="E114" s="115">
        <v>448.16739999999993</v>
      </c>
      <c r="F114" s="118">
        <f t="shared" si="26"/>
        <v>448.2999999999999</v>
      </c>
      <c r="G114" s="119">
        <v>0.1031</v>
      </c>
      <c r="H114" s="119">
        <v>2.9499999999999998E-2</v>
      </c>
      <c r="I114" s="120">
        <v>0.1326</v>
      </c>
      <c r="J114" s="118">
        <f t="shared" si="46"/>
        <v>295.83855565890434</v>
      </c>
      <c r="K114" s="127"/>
      <c r="L114" s="127">
        <v>448.2</v>
      </c>
      <c r="M114" s="128"/>
      <c r="N114" s="128"/>
      <c r="O114" s="128">
        <v>0.1118</v>
      </c>
      <c r="P114" s="127">
        <v>249.4</v>
      </c>
      <c r="Q114" s="124"/>
      <c r="R114" s="124"/>
      <c r="S114" s="124">
        <f t="shared" si="47"/>
        <v>-15.686274509803921</v>
      </c>
      <c r="T114" s="124">
        <f t="shared" si="47"/>
        <v>-15.697262838332342</v>
      </c>
      <c r="U114" s="125"/>
      <c r="V114" s="126">
        <f t="shared" ref="V114:V145" si="48">$Q$180</f>
        <v>-2.0598138245197108</v>
      </c>
      <c r="W114" s="126">
        <f t="shared" si="27"/>
        <v>-7.0598138245197113</v>
      </c>
      <c r="X114" s="126">
        <f t="shared" si="28"/>
        <v>2.9401861754802892</v>
      </c>
      <c r="Y114" s="126">
        <f t="shared" si="29"/>
        <v>-7.4633313310936042</v>
      </c>
      <c r="Z114" s="126">
        <f t="shared" si="30"/>
        <v>3.343703682054183</v>
      </c>
      <c r="AA114" s="126">
        <f t="shared" si="31"/>
        <v>1.2161269001981476</v>
      </c>
      <c r="AB114" s="126">
        <f t="shared" si="32"/>
        <v>-3.7838730998018524</v>
      </c>
      <c r="AC114" s="126">
        <f t="shared" si="33"/>
        <v>6.2161269001981481</v>
      </c>
      <c r="AD114" s="126">
        <f t="shared" si="34"/>
        <v>-8.6112143967318779</v>
      </c>
      <c r="AE114" s="126">
        <f t="shared" si="35"/>
        <v>11.043468197128174</v>
      </c>
      <c r="AF114" s="126">
        <f t="shared" si="36"/>
        <v>-1.1720546667504566</v>
      </c>
      <c r="AG114" s="126">
        <f t="shared" si="37"/>
        <v>-6.1720546667504568</v>
      </c>
      <c r="AH114" s="126">
        <f t="shared" si="38"/>
        <v>3.8279453332495432</v>
      </c>
      <c r="AI114" s="126">
        <f t="shared" si="39"/>
        <v>-7.8825883706633224</v>
      </c>
      <c r="AJ114" s="126">
        <f t="shared" si="40"/>
        <v>5.5384790371624089</v>
      </c>
      <c r="AK114" s="126">
        <f t="shared" si="41"/>
        <v>-1.2027032292632218</v>
      </c>
      <c r="AL114" s="126">
        <f t="shared" si="42"/>
        <v>-6.2027032292632214</v>
      </c>
      <c r="AM114" s="126">
        <f t="shared" si="43"/>
        <v>3.7972967707367782</v>
      </c>
      <c r="AN114" s="126">
        <f t="shared" si="44"/>
        <v>-8.1507421133044726</v>
      </c>
      <c r="AO114" s="126">
        <f t="shared" si="45"/>
        <v>5.7453356547780299</v>
      </c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</row>
    <row r="115" spans="1:128">
      <c r="A115" s="114" t="s">
        <v>30</v>
      </c>
      <c r="B115" s="115" t="s">
        <v>97</v>
      </c>
      <c r="C115" s="116" t="s">
        <v>146</v>
      </c>
      <c r="D115" s="117">
        <v>4</v>
      </c>
      <c r="E115" s="115">
        <v>447.79469999999998</v>
      </c>
      <c r="F115" s="118">
        <f t="shared" si="26"/>
        <v>448.09999999999997</v>
      </c>
      <c r="G115" s="119">
        <v>0.25440000000000002</v>
      </c>
      <c r="H115" s="119">
        <v>5.0900000000000001E-2</v>
      </c>
      <c r="I115" s="120">
        <v>0.30530000000000002</v>
      </c>
      <c r="J115" s="118">
        <f t="shared" si="46"/>
        <v>681.61027849070251</v>
      </c>
      <c r="K115" s="127"/>
      <c r="L115" s="127">
        <v>448</v>
      </c>
      <c r="M115" s="128"/>
      <c r="N115" s="128"/>
      <c r="O115" s="128">
        <v>0.27779999999999999</v>
      </c>
      <c r="P115" s="127">
        <v>620.1</v>
      </c>
      <c r="Q115" s="124"/>
      <c r="R115" s="124"/>
      <c r="S115" s="124">
        <f t="shared" si="47"/>
        <v>-9.0075335735342357</v>
      </c>
      <c r="T115" s="124">
        <f t="shared" si="47"/>
        <v>-9.0242592331361848</v>
      </c>
      <c r="U115" s="125"/>
      <c r="V115" s="126">
        <f t="shared" si="48"/>
        <v>-2.0598138245197108</v>
      </c>
      <c r="W115" s="126">
        <f t="shared" si="27"/>
        <v>-7.0598138245197113</v>
      </c>
      <c r="X115" s="126">
        <f t="shared" si="28"/>
        <v>2.9401861754802892</v>
      </c>
      <c r="Y115" s="126">
        <f t="shared" si="29"/>
        <v>-7.4633313310936042</v>
      </c>
      <c r="Z115" s="126">
        <f t="shared" si="30"/>
        <v>3.343703682054183</v>
      </c>
      <c r="AA115" s="126">
        <f t="shared" si="31"/>
        <v>1.2161269001981476</v>
      </c>
      <c r="AB115" s="126">
        <f t="shared" si="32"/>
        <v>-3.7838730998018524</v>
      </c>
      <c r="AC115" s="126">
        <f t="shared" si="33"/>
        <v>6.2161269001981481</v>
      </c>
      <c r="AD115" s="126">
        <f t="shared" si="34"/>
        <v>-8.6112143967318779</v>
      </c>
      <c r="AE115" s="126">
        <f t="shared" si="35"/>
        <v>11.043468197128174</v>
      </c>
      <c r="AF115" s="126">
        <f t="shared" si="36"/>
        <v>-1.1720546667504566</v>
      </c>
      <c r="AG115" s="126">
        <f t="shared" si="37"/>
        <v>-6.1720546667504568</v>
      </c>
      <c r="AH115" s="126">
        <f t="shared" si="38"/>
        <v>3.8279453332495432</v>
      </c>
      <c r="AI115" s="126">
        <f t="shared" si="39"/>
        <v>-7.8825883706633224</v>
      </c>
      <c r="AJ115" s="126">
        <f t="shared" si="40"/>
        <v>5.5384790371624089</v>
      </c>
      <c r="AK115" s="126">
        <f t="shared" si="41"/>
        <v>-1.2027032292632218</v>
      </c>
      <c r="AL115" s="126">
        <f t="shared" si="42"/>
        <v>-6.2027032292632214</v>
      </c>
      <c r="AM115" s="126">
        <f t="shared" si="43"/>
        <v>3.7972967707367782</v>
      </c>
      <c r="AN115" s="126">
        <f t="shared" si="44"/>
        <v>-8.1507421133044726</v>
      </c>
      <c r="AO115" s="126">
        <f t="shared" si="45"/>
        <v>5.7453356547780299</v>
      </c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</row>
    <row r="116" spans="1:128">
      <c r="A116" s="114" t="s">
        <v>30</v>
      </c>
      <c r="B116" s="115" t="s">
        <v>97</v>
      </c>
      <c r="C116" s="116" t="s">
        <v>146</v>
      </c>
      <c r="D116" s="117">
        <v>5</v>
      </c>
      <c r="E116" s="115">
        <v>448.36700000000002</v>
      </c>
      <c r="F116" s="118">
        <f t="shared" si="26"/>
        <v>449</v>
      </c>
      <c r="G116" s="119">
        <v>0.50600000000000001</v>
      </c>
      <c r="H116" s="119">
        <v>0.127</v>
      </c>
      <c r="I116" s="120">
        <v>0.63300000000000001</v>
      </c>
      <c r="J116" s="118">
        <f t="shared" si="46"/>
        <v>1411.0381330673349</v>
      </c>
      <c r="K116" s="127"/>
      <c r="L116" s="127">
        <v>446.5</v>
      </c>
      <c r="M116" s="128"/>
      <c r="N116" s="128"/>
      <c r="O116" s="128">
        <v>0.57830000000000004</v>
      </c>
      <c r="P116" s="127">
        <v>1295.2</v>
      </c>
      <c r="Q116" s="124"/>
      <c r="R116" s="124"/>
      <c r="S116" s="124">
        <f t="shared" si="47"/>
        <v>-8.641390205371243</v>
      </c>
      <c r="T116" s="124">
        <f t="shared" si="47"/>
        <v>-8.2094261205772145</v>
      </c>
      <c r="U116" s="125"/>
      <c r="V116" s="126">
        <f t="shared" si="48"/>
        <v>-2.0598138245197108</v>
      </c>
      <c r="W116" s="126">
        <f t="shared" si="27"/>
        <v>-7.0598138245197113</v>
      </c>
      <c r="X116" s="126">
        <f t="shared" si="28"/>
        <v>2.9401861754802892</v>
      </c>
      <c r="Y116" s="126">
        <f t="shared" si="29"/>
        <v>-7.4633313310936042</v>
      </c>
      <c r="Z116" s="126">
        <f t="shared" si="30"/>
        <v>3.343703682054183</v>
      </c>
      <c r="AA116" s="126">
        <f t="shared" si="31"/>
        <v>1.2161269001981476</v>
      </c>
      <c r="AB116" s="126">
        <f t="shared" si="32"/>
        <v>-3.7838730998018524</v>
      </c>
      <c r="AC116" s="126">
        <f t="shared" si="33"/>
        <v>6.2161269001981481</v>
      </c>
      <c r="AD116" s="126">
        <f t="shared" si="34"/>
        <v>-8.6112143967318779</v>
      </c>
      <c r="AE116" s="126">
        <f t="shared" si="35"/>
        <v>11.043468197128174</v>
      </c>
      <c r="AF116" s="126">
        <f t="shared" si="36"/>
        <v>-1.1720546667504566</v>
      </c>
      <c r="AG116" s="126">
        <f t="shared" si="37"/>
        <v>-6.1720546667504568</v>
      </c>
      <c r="AH116" s="126">
        <f t="shared" si="38"/>
        <v>3.8279453332495432</v>
      </c>
      <c r="AI116" s="126">
        <f t="shared" si="39"/>
        <v>-7.8825883706633224</v>
      </c>
      <c r="AJ116" s="126">
        <f t="shared" si="40"/>
        <v>5.5384790371624089</v>
      </c>
      <c r="AK116" s="126">
        <f t="shared" si="41"/>
        <v>-1.2027032292632218</v>
      </c>
      <c r="AL116" s="126">
        <f t="shared" si="42"/>
        <v>-6.2027032292632214</v>
      </c>
      <c r="AM116" s="126">
        <f t="shared" si="43"/>
        <v>3.7972967707367782</v>
      </c>
      <c r="AN116" s="126">
        <f t="shared" si="44"/>
        <v>-8.1507421133044726</v>
      </c>
      <c r="AO116" s="126">
        <f t="shared" si="45"/>
        <v>5.7453356547780299</v>
      </c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</row>
    <row r="117" spans="1:128">
      <c r="A117" s="114" t="s">
        <v>30</v>
      </c>
      <c r="B117" s="115" t="s">
        <v>97</v>
      </c>
      <c r="C117" s="116" t="s">
        <v>146</v>
      </c>
      <c r="D117" s="117">
        <v>6</v>
      </c>
      <c r="E117" s="115">
        <v>447.99759999999998</v>
      </c>
      <c r="F117" s="118">
        <f t="shared" si="26"/>
        <v>448.9</v>
      </c>
      <c r="G117" s="119">
        <v>0.75129999999999997</v>
      </c>
      <c r="H117" s="119">
        <v>0.15110000000000001</v>
      </c>
      <c r="I117" s="120">
        <v>0.90239999999999998</v>
      </c>
      <c r="J117" s="118">
        <f t="shared" si="46"/>
        <v>2012.7665154849165</v>
      </c>
      <c r="K117" s="127"/>
      <c r="L117" s="127">
        <v>448.3</v>
      </c>
      <c r="M117" s="128"/>
      <c r="N117" s="128"/>
      <c r="O117" s="128">
        <v>0.85440000000000005</v>
      </c>
      <c r="P117" s="127">
        <v>1905.9</v>
      </c>
      <c r="Q117" s="124"/>
      <c r="R117" s="124"/>
      <c r="S117" s="124">
        <f t="shared" si="47"/>
        <v>-5.3191489361702056</v>
      </c>
      <c r="T117" s="124">
        <f t="shared" si="47"/>
        <v>-5.3094342867269946</v>
      </c>
      <c r="U117" s="125"/>
      <c r="V117" s="126">
        <f t="shared" si="48"/>
        <v>-2.0598138245197108</v>
      </c>
      <c r="W117" s="126">
        <f t="shared" si="27"/>
        <v>-7.0598138245197113</v>
      </c>
      <c r="X117" s="126">
        <f t="shared" si="28"/>
        <v>2.9401861754802892</v>
      </c>
      <c r="Y117" s="126">
        <f t="shared" si="29"/>
        <v>-7.4633313310936042</v>
      </c>
      <c r="Z117" s="126">
        <f t="shared" si="30"/>
        <v>3.343703682054183</v>
      </c>
      <c r="AA117" s="126">
        <f t="shared" si="31"/>
        <v>1.2161269001981476</v>
      </c>
      <c r="AB117" s="126">
        <f t="shared" si="32"/>
        <v>-3.7838730998018524</v>
      </c>
      <c r="AC117" s="126">
        <f t="shared" si="33"/>
        <v>6.2161269001981481</v>
      </c>
      <c r="AD117" s="126">
        <f t="shared" si="34"/>
        <v>-8.6112143967318779</v>
      </c>
      <c r="AE117" s="126">
        <f t="shared" si="35"/>
        <v>11.043468197128174</v>
      </c>
      <c r="AF117" s="126">
        <f t="shared" si="36"/>
        <v>-1.1720546667504566</v>
      </c>
      <c r="AG117" s="126">
        <f t="shared" si="37"/>
        <v>-6.1720546667504568</v>
      </c>
      <c r="AH117" s="126">
        <f t="shared" si="38"/>
        <v>3.8279453332495432</v>
      </c>
      <c r="AI117" s="126">
        <f t="shared" si="39"/>
        <v>-7.8825883706633224</v>
      </c>
      <c r="AJ117" s="126">
        <f t="shared" si="40"/>
        <v>5.5384790371624089</v>
      </c>
      <c r="AK117" s="126">
        <f t="shared" si="41"/>
        <v>-1.2027032292632218</v>
      </c>
      <c r="AL117" s="126">
        <f t="shared" si="42"/>
        <v>-6.2027032292632214</v>
      </c>
      <c r="AM117" s="126">
        <f t="shared" si="43"/>
        <v>3.7972967707367782</v>
      </c>
      <c r="AN117" s="126">
        <f t="shared" si="44"/>
        <v>-8.1507421133044726</v>
      </c>
      <c r="AO117" s="126">
        <f t="shared" si="45"/>
        <v>5.7453356547780299</v>
      </c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</row>
    <row r="118" spans="1:128">
      <c r="A118" s="114" t="s">
        <v>30</v>
      </c>
      <c r="B118" s="115" t="s">
        <v>97</v>
      </c>
      <c r="C118" s="116" t="s">
        <v>146</v>
      </c>
      <c r="D118" s="117">
        <v>7</v>
      </c>
      <c r="E118" s="115">
        <v>447.68950000000001</v>
      </c>
      <c r="F118" s="118">
        <f t="shared" si="26"/>
        <v>449.6</v>
      </c>
      <c r="G118" s="119">
        <v>1.5070000000000001</v>
      </c>
      <c r="H118" s="119">
        <v>0.40350000000000003</v>
      </c>
      <c r="I118" s="120">
        <v>1.9105000000000001</v>
      </c>
      <c r="J118" s="118">
        <f t="shared" si="46"/>
        <v>4260.6052196687642</v>
      </c>
      <c r="K118" s="127"/>
      <c r="L118" s="127">
        <v>449.4</v>
      </c>
      <c r="M118" s="128"/>
      <c r="N118" s="128"/>
      <c r="O118" s="128">
        <v>1.8337000000000001</v>
      </c>
      <c r="P118" s="127">
        <v>4080.3</v>
      </c>
      <c r="Q118" s="124"/>
      <c r="R118" s="124"/>
      <c r="S118" s="124">
        <f t="shared" si="47"/>
        <v>-4.0198900811305931</v>
      </c>
      <c r="T118" s="124">
        <f t="shared" si="47"/>
        <v>-4.2319156639155056</v>
      </c>
      <c r="U118" s="125"/>
      <c r="V118" s="126">
        <f t="shared" si="48"/>
        <v>-2.0598138245197108</v>
      </c>
      <c r="W118" s="126">
        <f t="shared" si="27"/>
        <v>-7.0598138245197113</v>
      </c>
      <c r="X118" s="126">
        <f t="shared" si="28"/>
        <v>2.9401861754802892</v>
      </c>
      <c r="Y118" s="126">
        <f t="shared" si="29"/>
        <v>-7.4633313310936042</v>
      </c>
      <c r="Z118" s="126">
        <f t="shared" si="30"/>
        <v>3.343703682054183</v>
      </c>
      <c r="AA118" s="126">
        <f t="shared" si="31"/>
        <v>1.2161269001981476</v>
      </c>
      <c r="AB118" s="126">
        <f t="shared" si="32"/>
        <v>-3.7838730998018524</v>
      </c>
      <c r="AC118" s="126">
        <f t="shared" si="33"/>
        <v>6.2161269001981481</v>
      </c>
      <c r="AD118" s="126">
        <f t="shared" si="34"/>
        <v>-8.6112143967318779</v>
      </c>
      <c r="AE118" s="126">
        <f t="shared" si="35"/>
        <v>11.043468197128174</v>
      </c>
      <c r="AF118" s="126">
        <f t="shared" si="36"/>
        <v>-1.1720546667504566</v>
      </c>
      <c r="AG118" s="126">
        <f t="shared" si="37"/>
        <v>-6.1720546667504568</v>
      </c>
      <c r="AH118" s="126">
        <f t="shared" si="38"/>
        <v>3.8279453332495432</v>
      </c>
      <c r="AI118" s="126">
        <f t="shared" si="39"/>
        <v>-7.8825883706633224</v>
      </c>
      <c r="AJ118" s="126">
        <f t="shared" si="40"/>
        <v>5.5384790371624089</v>
      </c>
      <c r="AK118" s="126">
        <f t="shared" si="41"/>
        <v>-1.2027032292632218</v>
      </c>
      <c r="AL118" s="126">
        <f t="shared" si="42"/>
        <v>-6.2027032292632214</v>
      </c>
      <c r="AM118" s="126">
        <f t="shared" si="43"/>
        <v>3.7972967707367782</v>
      </c>
      <c r="AN118" s="126">
        <f t="shared" si="44"/>
        <v>-8.1507421133044726</v>
      </c>
      <c r="AO118" s="126">
        <f t="shared" si="45"/>
        <v>5.7453356547780299</v>
      </c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</row>
    <row r="119" spans="1:128">
      <c r="A119" s="114" t="s">
        <v>30</v>
      </c>
      <c r="B119" s="115" t="s">
        <v>97</v>
      </c>
      <c r="C119" s="116" t="s">
        <v>146</v>
      </c>
      <c r="D119" s="117">
        <v>8</v>
      </c>
      <c r="E119" s="115">
        <v>448.59364000000005</v>
      </c>
      <c r="F119" s="118">
        <f t="shared" si="26"/>
        <v>451.1</v>
      </c>
      <c r="G119" s="119">
        <v>2.0032899999999998</v>
      </c>
      <c r="H119" s="119">
        <v>0.50307000000000002</v>
      </c>
      <c r="I119" s="120">
        <v>2.5063599999999999</v>
      </c>
      <c r="J119" s="118">
        <f t="shared" si="46"/>
        <v>5575.3946920199414</v>
      </c>
      <c r="K119" s="127"/>
      <c r="L119" s="127">
        <v>450.9</v>
      </c>
      <c r="M119" s="128"/>
      <c r="N119" s="128"/>
      <c r="O119" s="128">
        <v>2.4325999999999999</v>
      </c>
      <c r="P119" s="127">
        <v>5395</v>
      </c>
      <c r="Q119" s="124"/>
      <c r="R119" s="124"/>
      <c r="S119" s="124">
        <f t="shared" si="47"/>
        <v>-2.9429132287460718</v>
      </c>
      <c r="T119" s="124">
        <f t="shared" si="47"/>
        <v>-3.2355501625407839</v>
      </c>
      <c r="U119" s="125"/>
      <c r="V119" s="126">
        <f t="shared" si="48"/>
        <v>-2.0598138245197108</v>
      </c>
      <c r="W119" s="126">
        <f t="shared" si="27"/>
        <v>-7.0598138245197113</v>
      </c>
      <c r="X119" s="126">
        <f t="shared" si="28"/>
        <v>2.9401861754802892</v>
      </c>
      <c r="Y119" s="126">
        <f t="shared" si="29"/>
        <v>-7.4633313310936042</v>
      </c>
      <c r="Z119" s="126">
        <f t="shared" si="30"/>
        <v>3.343703682054183</v>
      </c>
      <c r="AA119" s="126">
        <f t="shared" si="31"/>
        <v>1.2161269001981476</v>
      </c>
      <c r="AB119" s="126">
        <f t="shared" si="32"/>
        <v>-3.7838730998018524</v>
      </c>
      <c r="AC119" s="126">
        <f t="shared" si="33"/>
        <v>6.2161269001981481</v>
      </c>
      <c r="AD119" s="126">
        <f t="shared" si="34"/>
        <v>-8.6112143967318779</v>
      </c>
      <c r="AE119" s="126">
        <f t="shared" si="35"/>
        <v>11.043468197128174</v>
      </c>
      <c r="AF119" s="126">
        <f t="shared" si="36"/>
        <v>-1.1720546667504566</v>
      </c>
      <c r="AG119" s="126">
        <f t="shared" si="37"/>
        <v>-6.1720546667504568</v>
      </c>
      <c r="AH119" s="126">
        <f t="shared" si="38"/>
        <v>3.8279453332495432</v>
      </c>
      <c r="AI119" s="126">
        <f t="shared" si="39"/>
        <v>-7.8825883706633224</v>
      </c>
      <c r="AJ119" s="126">
        <f t="shared" si="40"/>
        <v>5.5384790371624089</v>
      </c>
      <c r="AK119" s="126">
        <f t="shared" si="41"/>
        <v>-1.2027032292632218</v>
      </c>
      <c r="AL119" s="126">
        <f t="shared" si="42"/>
        <v>-6.2027032292632214</v>
      </c>
      <c r="AM119" s="126">
        <f t="shared" si="43"/>
        <v>3.7972967707367782</v>
      </c>
      <c r="AN119" s="126">
        <f t="shared" si="44"/>
        <v>-8.1507421133044726</v>
      </c>
      <c r="AO119" s="126">
        <f t="shared" si="45"/>
        <v>5.7453356547780299</v>
      </c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</row>
    <row r="120" spans="1:128">
      <c r="A120" s="114" t="s">
        <v>30</v>
      </c>
      <c r="B120" s="115" t="s">
        <v>97</v>
      </c>
      <c r="C120" s="116" t="s">
        <v>146</v>
      </c>
      <c r="D120" s="117">
        <v>9</v>
      </c>
      <c r="E120" s="115">
        <v>447.23760000000004</v>
      </c>
      <c r="F120" s="118">
        <f t="shared" si="26"/>
        <v>450.5</v>
      </c>
      <c r="G120" s="119">
        <v>2.5087000000000002</v>
      </c>
      <c r="H120" s="119">
        <v>0.75370000000000004</v>
      </c>
      <c r="I120" s="120">
        <v>3.2624000000000004</v>
      </c>
      <c r="J120" s="118">
        <f t="shared" si="46"/>
        <v>7274.5314862235573</v>
      </c>
      <c r="K120" s="127"/>
      <c r="L120" s="127">
        <v>450.4</v>
      </c>
      <c r="M120" s="128"/>
      <c r="N120" s="128"/>
      <c r="O120" s="128">
        <v>3.2254999999999998</v>
      </c>
      <c r="P120" s="127">
        <v>7161.4</v>
      </c>
      <c r="Q120" s="124"/>
      <c r="R120" s="124"/>
      <c r="S120" s="124">
        <f t="shared" si="47"/>
        <v>-1.1310691515448932</v>
      </c>
      <c r="T120" s="124">
        <f t="shared" si="47"/>
        <v>-1.5551721294739744</v>
      </c>
      <c r="U120" s="125"/>
      <c r="V120" s="126">
        <f t="shared" si="48"/>
        <v>-2.0598138245197108</v>
      </c>
      <c r="W120" s="126">
        <f t="shared" si="27"/>
        <v>-7.0598138245197113</v>
      </c>
      <c r="X120" s="126">
        <f t="shared" si="28"/>
        <v>2.9401861754802892</v>
      </c>
      <c r="Y120" s="126">
        <f t="shared" si="29"/>
        <v>-7.4633313310936042</v>
      </c>
      <c r="Z120" s="126">
        <f t="shared" si="30"/>
        <v>3.343703682054183</v>
      </c>
      <c r="AA120" s="126">
        <f t="shared" si="31"/>
        <v>1.2161269001981476</v>
      </c>
      <c r="AB120" s="126">
        <f t="shared" si="32"/>
        <v>-3.7838730998018524</v>
      </c>
      <c r="AC120" s="126">
        <f t="shared" si="33"/>
        <v>6.2161269001981481</v>
      </c>
      <c r="AD120" s="126">
        <f t="shared" si="34"/>
        <v>-8.6112143967318779</v>
      </c>
      <c r="AE120" s="126">
        <f t="shared" si="35"/>
        <v>11.043468197128174</v>
      </c>
      <c r="AF120" s="126">
        <f t="shared" si="36"/>
        <v>-1.1720546667504566</v>
      </c>
      <c r="AG120" s="126">
        <f t="shared" si="37"/>
        <v>-6.1720546667504568</v>
      </c>
      <c r="AH120" s="126">
        <f t="shared" si="38"/>
        <v>3.8279453332495432</v>
      </c>
      <c r="AI120" s="126">
        <f t="shared" si="39"/>
        <v>-7.8825883706633224</v>
      </c>
      <c r="AJ120" s="126">
        <f t="shared" si="40"/>
        <v>5.5384790371624089</v>
      </c>
      <c r="AK120" s="126">
        <f t="shared" si="41"/>
        <v>-1.2027032292632218</v>
      </c>
      <c r="AL120" s="126">
        <f t="shared" si="42"/>
        <v>-6.2027032292632214</v>
      </c>
      <c r="AM120" s="126">
        <f t="shared" si="43"/>
        <v>3.7972967707367782</v>
      </c>
      <c r="AN120" s="126">
        <f t="shared" si="44"/>
        <v>-8.1507421133044726</v>
      </c>
      <c r="AO120" s="126">
        <f t="shared" si="45"/>
        <v>5.7453356547780299</v>
      </c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</row>
    <row r="121" spans="1:128">
      <c r="A121" s="117" t="s">
        <v>70</v>
      </c>
      <c r="B121" s="115" t="s">
        <v>98</v>
      </c>
      <c r="C121" s="117" t="s">
        <v>105</v>
      </c>
      <c r="D121" s="117">
        <v>1</v>
      </c>
      <c r="E121" s="115">
        <v>449.05900000000003</v>
      </c>
      <c r="F121" s="118">
        <f t="shared" si="26"/>
        <v>449.1</v>
      </c>
      <c r="G121" s="119">
        <v>3.0800000000000001E-2</v>
      </c>
      <c r="H121" s="119">
        <v>1.0200000000000001E-2</v>
      </c>
      <c r="I121" s="120">
        <v>4.1000000000000002E-2</v>
      </c>
      <c r="J121" s="118">
        <f t="shared" si="46"/>
        <v>91.298888106013479</v>
      </c>
      <c r="K121" s="127">
        <v>449.2</v>
      </c>
      <c r="L121" s="127">
        <v>449.2</v>
      </c>
      <c r="M121" s="128"/>
      <c r="N121" s="128"/>
      <c r="O121" s="122">
        <v>3.8699999999999998E-2</v>
      </c>
      <c r="P121" s="121">
        <v>86.2</v>
      </c>
      <c r="Q121" s="124"/>
      <c r="R121" s="124"/>
      <c r="S121" s="124">
        <f t="shared" si="47"/>
        <v>-5.6097560975609841</v>
      </c>
      <c r="T121" s="124">
        <f t="shared" si="47"/>
        <v>-5.5848304528011372</v>
      </c>
      <c r="U121" s="125"/>
      <c r="V121" s="126">
        <f t="shared" si="48"/>
        <v>-2.0598138245197108</v>
      </c>
      <c r="W121" s="126">
        <f t="shared" si="27"/>
        <v>-7.0598138245197113</v>
      </c>
      <c r="X121" s="126">
        <f t="shared" si="28"/>
        <v>2.9401861754802892</v>
      </c>
      <c r="Y121" s="126">
        <f t="shared" si="29"/>
        <v>-7.4633313310936042</v>
      </c>
      <c r="Z121" s="126">
        <f t="shared" si="30"/>
        <v>3.343703682054183</v>
      </c>
      <c r="AA121" s="126">
        <f t="shared" si="31"/>
        <v>1.2161269001981476</v>
      </c>
      <c r="AB121" s="126">
        <f t="shared" si="32"/>
        <v>-3.7838730998018524</v>
      </c>
      <c r="AC121" s="126">
        <f t="shared" si="33"/>
        <v>6.2161269001981481</v>
      </c>
      <c r="AD121" s="126">
        <f t="shared" si="34"/>
        <v>-8.6112143967318779</v>
      </c>
      <c r="AE121" s="126">
        <f t="shared" si="35"/>
        <v>11.043468197128174</v>
      </c>
      <c r="AF121" s="126">
        <f t="shared" si="36"/>
        <v>-1.1720546667504566</v>
      </c>
      <c r="AG121" s="126">
        <f t="shared" si="37"/>
        <v>-6.1720546667504568</v>
      </c>
      <c r="AH121" s="126">
        <f t="shared" si="38"/>
        <v>3.8279453332495432</v>
      </c>
      <c r="AI121" s="126">
        <f t="shared" si="39"/>
        <v>-7.8825883706633224</v>
      </c>
      <c r="AJ121" s="126">
        <f t="shared" si="40"/>
        <v>5.5384790371624089</v>
      </c>
      <c r="AK121" s="126">
        <f t="shared" si="41"/>
        <v>-1.2027032292632218</v>
      </c>
      <c r="AL121" s="126">
        <f t="shared" si="42"/>
        <v>-6.2027032292632214</v>
      </c>
      <c r="AM121" s="126">
        <f t="shared" si="43"/>
        <v>3.7972967707367782</v>
      </c>
      <c r="AN121" s="126">
        <f t="shared" si="44"/>
        <v>-8.1507421133044726</v>
      </c>
      <c r="AO121" s="126">
        <f t="shared" si="45"/>
        <v>5.7453356547780299</v>
      </c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</row>
    <row r="122" spans="1:128">
      <c r="A122" s="117" t="s">
        <v>70</v>
      </c>
      <c r="B122" s="115" t="s">
        <v>98</v>
      </c>
      <c r="C122" s="117" t="s">
        <v>105</v>
      </c>
      <c r="D122" s="117">
        <v>2</v>
      </c>
      <c r="E122" s="115">
        <v>449.13390000000004</v>
      </c>
      <c r="F122" s="118">
        <f t="shared" si="26"/>
        <v>449.20000000000005</v>
      </c>
      <c r="G122" s="119">
        <v>5.11E-2</v>
      </c>
      <c r="H122" s="119">
        <v>1.4999999999999999E-2</v>
      </c>
      <c r="I122" s="120">
        <v>6.6099999999999992E-2</v>
      </c>
      <c r="J122" s="118">
        <f t="shared" si="46"/>
        <v>147.16397288682819</v>
      </c>
      <c r="K122" s="127">
        <v>449.3</v>
      </c>
      <c r="L122" s="127">
        <v>449.3</v>
      </c>
      <c r="M122" s="128"/>
      <c r="N122" s="128"/>
      <c r="O122" s="128">
        <v>6.3399999999999998E-2</v>
      </c>
      <c r="P122" s="127">
        <v>141.1</v>
      </c>
      <c r="Q122" s="124"/>
      <c r="R122" s="124"/>
      <c r="S122" s="124">
        <f t="shared" si="47"/>
        <v>-4.0847201210287354</v>
      </c>
      <c r="T122" s="124">
        <f t="shared" si="47"/>
        <v>-4.1205553015964735</v>
      </c>
      <c r="U122" s="125"/>
      <c r="V122" s="126">
        <f t="shared" si="48"/>
        <v>-2.0598138245197108</v>
      </c>
      <c r="W122" s="126">
        <f t="shared" si="27"/>
        <v>-7.0598138245197113</v>
      </c>
      <c r="X122" s="126">
        <f t="shared" si="28"/>
        <v>2.9401861754802892</v>
      </c>
      <c r="Y122" s="126">
        <f t="shared" si="29"/>
        <v>-7.4633313310936042</v>
      </c>
      <c r="Z122" s="126">
        <f t="shared" si="30"/>
        <v>3.343703682054183</v>
      </c>
      <c r="AA122" s="126">
        <f t="shared" si="31"/>
        <v>1.2161269001981476</v>
      </c>
      <c r="AB122" s="126">
        <f t="shared" si="32"/>
        <v>-3.7838730998018524</v>
      </c>
      <c r="AC122" s="126">
        <f t="shared" si="33"/>
        <v>6.2161269001981481</v>
      </c>
      <c r="AD122" s="126">
        <f t="shared" si="34"/>
        <v>-8.6112143967318779</v>
      </c>
      <c r="AE122" s="126">
        <f t="shared" si="35"/>
        <v>11.043468197128174</v>
      </c>
      <c r="AF122" s="126">
        <f t="shared" si="36"/>
        <v>-1.1720546667504566</v>
      </c>
      <c r="AG122" s="126">
        <f t="shared" si="37"/>
        <v>-6.1720546667504568</v>
      </c>
      <c r="AH122" s="126">
        <f t="shared" si="38"/>
        <v>3.8279453332495432</v>
      </c>
      <c r="AI122" s="126">
        <f t="shared" si="39"/>
        <v>-7.8825883706633224</v>
      </c>
      <c r="AJ122" s="126">
        <f t="shared" si="40"/>
        <v>5.5384790371624089</v>
      </c>
      <c r="AK122" s="126">
        <f t="shared" si="41"/>
        <v>-1.2027032292632218</v>
      </c>
      <c r="AL122" s="126">
        <f t="shared" si="42"/>
        <v>-6.2027032292632214</v>
      </c>
      <c r="AM122" s="126">
        <f t="shared" si="43"/>
        <v>3.7972967707367782</v>
      </c>
      <c r="AN122" s="126">
        <f t="shared" si="44"/>
        <v>-8.1507421133044726</v>
      </c>
      <c r="AO122" s="126">
        <f t="shared" si="45"/>
        <v>5.7453356547780299</v>
      </c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</row>
    <row r="123" spans="1:128">
      <c r="A123" s="117" t="s">
        <v>70</v>
      </c>
      <c r="B123" s="115" t="s">
        <v>98</v>
      </c>
      <c r="C123" s="117" t="s">
        <v>105</v>
      </c>
      <c r="D123" s="117">
        <v>3</v>
      </c>
      <c r="E123" s="115">
        <v>447.66809999999998</v>
      </c>
      <c r="F123" s="118">
        <f t="shared" si="26"/>
        <v>447.79999999999995</v>
      </c>
      <c r="G123" s="119">
        <v>0.1017</v>
      </c>
      <c r="H123" s="119">
        <v>3.0200000000000001E-2</v>
      </c>
      <c r="I123" s="120">
        <v>0.13189999999999999</v>
      </c>
      <c r="J123" s="118">
        <f t="shared" si="46"/>
        <v>294.60516809486262</v>
      </c>
      <c r="K123" s="127">
        <v>447.9</v>
      </c>
      <c r="L123" s="127">
        <v>447.9</v>
      </c>
      <c r="M123" s="128"/>
      <c r="N123" s="128"/>
      <c r="O123" s="128">
        <v>0.1303</v>
      </c>
      <c r="P123" s="127">
        <v>290.89999999999998</v>
      </c>
      <c r="Q123" s="124"/>
      <c r="R123" s="124"/>
      <c r="S123" s="124">
        <f t="shared" si="47"/>
        <v>-1.2130401819560199</v>
      </c>
      <c r="T123" s="124">
        <f t="shared" si="47"/>
        <v>-1.257672470182051</v>
      </c>
      <c r="U123" s="125"/>
      <c r="V123" s="126">
        <f t="shared" si="48"/>
        <v>-2.0598138245197108</v>
      </c>
      <c r="W123" s="126">
        <f t="shared" si="27"/>
        <v>-7.0598138245197113</v>
      </c>
      <c r="X123" s="126">
        <f t="shared" si="28"/>
        <v>2.9401861754802892</v>
      </c>
      <c r="Y123" s="126">
        <f t="shared" si="29"/>
        <v>-7.4633313310936042</v>
      </c>
      <c r="Z123" s="126">
        <f t="shared" si="30"/>
        <v>3.343703682054183</v>
      </c>
      <c r="AA123" s="126">
        <f t="shared" si="31"/>
        <v>1.2161269001981476</v>
      </c>
      <c r="AB123" s="126">
        <f t="shared" si="32"/>
        <v>-3.7838730998018524</v>
      </c>
      <c r="AC123" s="126">
        <f t="shared" si="33"/>
        <v>6.2161269001981481</v>
      </c>
      <c r="AD123" s="126">
        <f t="shared" si="34"/>
        <v>-8.6112143967318779</v>
      </c>
      <c r="AE123" s="126">
        <f t="shared" si="35"/>
        <v>11.043468197128174</v>
      </c>
      <c r="AF123" s="126">
        <f t="shared" si="36"/>
        <v>-1.1720546667504566</v>
      </c>
      <c r="AG123" s="126">
        <f t="shared" si="37"/>
        <v>-6.1720546667504568</v>
      </c>
      <c r="AH123" s="126">
        <f t="shared" si="38"/>
        <v>3.8279453332495432</v>
      </c>
      <c r="AI123" s="126">
        <f t="shared" si="39"/>
        <v>-7.8825883706633224</v>
      </c>
      <c r="AJ123" s="126">
        <f t="shared" si="40"/>
        <v>5.5384790371624089</v>
      </c>
      <c r="AK123" s="126">
        <f t="shared" si="41"/>
        <v>-1.2027032292632218</v>
      </c>
      <c r="AL123" s="126">
        <f t="shared" si="42"/>
        <v>-6.2027032292632214</v>
      </c>
      <c r="AM123" s="126">
        <f t="shared" si="43"/>
        <v>3.7972967707367782</v>
      </c>
      <c r="AN123" s="126">
        <f t="shared" si="44"/>
        <v>-8.1507421133044726</v>
      </c>
      <c r="AO123" s="126">
        <f t="shared" si="45"/>
        <v>5.7453356547780299</v>
      </c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</row>
    <row r="124" spans="1:128">
      <c r="A124" s="117" t="s">
        <v>70</v>
      </c>
      <c r="B124" s="115" t="s">
        <v>98</v>
      </c>
      <c r="C124" s="117" t="s">
        <v>105</v>
      </c>
      <c r="D124" s="117">
        <v>4</v>
      </c>
      <c r="E124" s="115">
        <v>448.29259999999999</v>
      </c>
      <c r="F124" s="118">
        <f t="shared" si="26"/>
        <v>448.59999999999997</v>
      </c>
      <c r="G124" s="119">
        <v>0.25619999999999998</v>
      </c>
      <c r="H124" s="119">
        <v>5.1200000000000002E-2</v>
      </c>
      <c r="I124" s="120">
        <v>0.30740000000000001</v>
      </c>
      <c r="J124" s="118">
        <f t="shared" si="46"/>
        <v>685.53546203548274</v>
      </c>
      <c r="K124" s="127">
        <v>448.7</v>
      </c>
      <c r="L124" s="127">
        <v>448.7</v>
      </c>
      <c r="M124" s="128"/>
      <c r="N124" s="128"/>
      <c r="O124" s="128">
        <v>0.3004</v>
      </c>
      <c r="P124" s="127">
        <v>669.5</v>
      </c>
      <c r="Q124" s="124"/>
      <c r="R124" s="124"/>
      <c r="S124" s="124">
        <f t="shared" si="47"/>
        <v>-2.2771633051398852</v>
      </c>
      <c r="T124" s="124">
        <f t="shared" si="47"/>
        <v>-2.3391148851542205</v>
      </c>
      <c r="U124" s="125"/>
      <c r="V124" s="126">
        <f t="shared" si="48"/>
        <v>-2.0598138245197108</v>
      </c>
      <c r="W124" s="126">
        <f t="shared" si="27"/>
        <v>-7.0598138245197113</v>
      </c>
      <c r="X124" s="126">
        <f t="shared" si="28"/>
        <v>2.9401861754802892</v>
      </c>
      <c r="Y124" s="126">
        <f t="shared" si="29"/>
        <v>-7.4633313310936042</v>
      </c>
      <c r="Z124" s="126">
        <f t="shared" si="30"/>
        <v>3.343703682054183</v>
      </c>
      <c r="AA124" s="126">
        <f t="shared" si="31"/>
        <v>1.2161269001981476</v>
      </c>
      <c r="AB124" s="126">
        <f t="shared" si="32"/>
        <v>-3.7838730998018524</v>
      </c>
      <c r="AC124" s="126">
        <f t="shared" si="33"/>
        <v>6.2161269001981481</v>
      </c>
      <c r="AD124" s="126">
        <f t="shared" si="34"/>
        <v>-8.6112143967318779</v>
      </c>
      <c r="AE124" s="126">
        <f t="shared" si="35"/>
        <v>11.043468197128174</v>
      </c>
      <c r="AF124" s="126">
        <f t="shared" si="36"/>
        <v>-1.1720546667504566</v>
      </c>
      <c r="AG124" s="126">
        <f t="shared" si="37"/>
        <v>-6.1720546667504568</v>
      </c>
      <c r="AH124" s="126">
        <f t="shared" si="38"/>
        <v>3.8279453332495432</v>
      </c>
      <c r="AI124" s="126">
        <f t="shared" si="39"/>
        <v>-7.8825883706633224</v>
      </c>
      <c r="AJ124" s="126">
        <f t="shared" si="40"/>
        <v>5.5384790371624089</v>
      </c>
      <c r="AK124" s="126">
        <f t="shared" si="41"/>
        <v>-1.2027032292632218</v>
      </c>
      <c r="AL124" s="126">
        <f t="shared" si="42"/>
        <v>-6.2027032292632214</v>
      </c>
      <c r="AM124" s="126">
        <f t="shared" si="43"/>
        <v>3.7972967707367782</v>
      </c>
      <c r="AN124" s="126">
        <f t="shared" si="44"/>
        <v>-8.1507421133044726</v>
      </c>
      <c r="AO124" s="126">
        <f t="shared" si="45"/>
        <v>5.7453356547780299</v>
      </c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</row>
    <row r="125" spans="1:128">
      <c r="A125" s="117" t="s">
        <v>70</v>
      </c>
      <c r="B125" s="115" t="s">
        <v>98</v>
      </c>
      <c r="C125" s="117" t="s">
        <v>105</v>
      </c>
      <c r="D125" s="117">
        <v>5</v>
      </c>
      <c r="E125" s="115">
        <v>448.47049999999996</v>
      </c>
      <c r="F125" s="118">
        <f t="shared" si="26"/>
        <v>449.09999999999991</v>
      </c>
      <c r="G125" s="119">
        <v>0.50439999999999996</v>
      </c>
      <c r="H125" s="119">
        <v>0.12509999999999999</v>
      </c>
      <c r="I125" s="120">
        <v>0.62949999999999995</v>
      </c>
      <c r="J125" s="118">
        <f t="shared" si="46"/>
        <v>1402.9166414181714</v>
      </c>
      <c r="K125" s="127">
        <v>449.2</v>
      </c>
      <c r="L125" s="127">
        <v>449.2</v>
      </c>
      <c r="M125" s="128"/>
      <c r="N125" s="128"/>
      <c r="O125" s="128">
        <v>0.61960000000000004</v>
      </c>
      <c r="P125" s="127">
        <v>1379.3</v>
      </c>
      <c r="Q125" s="124"/>
      <c r="R125" s="124"/>
      <c r="S125" s="124">
        <f t="shared" si="47"/>
        <v>-1.5726767275615425</v>
      </c>
      <c r="T125" s="124">
        <f t="shared" si="47"/>
        <v>-1.683395913979463</v>
      </c>
      <c r="U125" s="125"/>
      <c r="V125" s="126">
        <f t="shared" si="48"/>
        <v>-2.0598138245197108</v>
      </c>
      <c r="W125" s="126">
        <f t="shared" si="27"/>
        <v>-7.0598138245197113</v>
      </c>
      <c r="X125" s="126">
        <f t="shared" si="28"/>
        <v>2.9401861754802892</v>
      </c>
      <c r="Y125" s="126">
        <f t="shared" si="29"/>
        <v>-7.4633313310936042</v>
      </c>
      <c r="Z125" s="126">
        <f t="shared" si="30"/>
        <v>3.343703682054183</v>
      </c>
      <c r="AA125" s="126">
        <f t="shared" si="31"/>
        <v>1.2161269001981476</v>
      </c>
      <c r="AB125" s="126">
        <f t="shared" si="32"/>
        <v>-3.7838730998018524</v>
      </c>
      <c r="AC125" s="126">
        <f t="shared" si="33"/>
        <v>6.2161269001981481</v>
      </c>
      <c r="AD125" s="126">
        <f t="shared" si="34"/>
        <v>-8.6112143967318779</v>
      </c>
      <c r="AE125" s="126">
        <f t="shared" si="35"/>
        <v>11.043468197128174</v>
      </c>
      <c r="AF125" s="126">
        <f t="shared" si="36"/>
        <v>-1.1720546667504566</v>
      </c>
      <c r="AG125" s="126">
        <f t="shared" si="37"/>
        <v>-6.1720546667504568</v>
      </c>
      <c r="AH125" s="126">
        <f t="shared" si="38"/>
        <v>3.8279453332495432</v>
      </c>
      <c r="AI125" s="126">
        <f t="shared" si="39"/>
        <v>-7.8825883706633224</v>
      </c>
      <c r="AJ125" s="126">
        <f t="shared" si="40"/>
        <v>5.5384790371624089</v>
      </c>
      <c r="AK125" s="126">
        <f t="shared" si="41"/>
        <v>-1.2027032292632218</v>
      </c>
      <c r="AL125" s="126">
        <f t="shared" si="42"/>
        <v>-6.2027032292632214</v>
      </c>
      <c r="AM125" s="126">
        <f t="shared" si="43"/>
        <v>3.7972967707367782</v>
      </c>
      <c r="AN125" s="126">
        <f t="shared" si="44"/>
        <v>-8.1507421133044726</v>
      </c>
      <c r="AO125" s="126">
        <f t="shared" si="45"/>
        <v>5.7453356547780299</v>
      </c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</row>
    <row r="126" spans="1:128">
      <c r="A126" s="117" t="s">
        <v>70</v>
      </c>
      <c r="B126" s="115" t="s">
        <v>98</v>
      </c>
      <c r="C126" s="117" t="s">
        <v>105</v>
      </c>
      <c r="D126" s="117">
        <v>6</v>
      </c>
      <c r="E126" s="115">
        <v>447.38790000000006</v>
      </c>
      <c r="F126" s="118">
        <f t="shared" si="26"/>
        <v>448.30000000000007</v>
      </c>
      <c r="G126" s="119">
        <v>0.75639999999999996</v>
      </c>
      <c r="H126" s="119">
        <v>0.15570000000000001</v>
      </c>
      <c r="I126" s="120">
        <v>0.91209999999999991</v>
      </c>
      <c r="J126" s="118">
        <f t="shared" si="46"/>
        <v>2037.1556890503496</v>
      </c>
      <c r="K126" s="127">
        <v>448.4</v>
      </c>
      <c r="L126" s="127">
        <v>448.4</v>
      </c>
      <c r="M126" s="128"/>
      <c r="N126" s="128"/>
      <c r="O126" s="128">
        <v>0.89490000000000003</v>
      </c>
      <c r="P126" s="127">
        <v>1995.8</v>
      </c>
      <c r="Q126" s="124"/>
      <c r="R126" s="124"/>
      <c r="S126" s="124">
        <f t="shared" si="47"/>
        <v>-1.885758140554751</v>
      </c>
      <c r="T126" s="124">
        <f t="shared" si="47"/>
        <v>-2.0300701253534617</v>
      </c>
      <c r="U126" s="125"/>
      <c r="V126" s="126">
        <f t="shared" si="48"/>
        <v>-2.0598138245197108</v>
      </c>
      <c r="W126" s="126">
        <f t="shared" si="27"/>
        <v>-7.0598138245197113</v>
      </c>
      <c r="X126" s="126">
        <f t="shared" si="28"/>
        <v>2.9401861754802892</v>
      </c>
      <c r="Y126" s="126">
        <f t="shared" si="29"/>
        <v>-7.4633313310936042</v>
      </c>
      <c r="Z126" s="126">
        <f t="shared" si="30"/>
        <v>3.343703682054183</v>
      </c>
      <c r="AA126" s="126">
        <f t="shared" si="31"/>
        <v>1.2161269001981476</v>
      </c>
      <c r="AB126" s="126">
        <f t="shared" si="32"/>
        <v>-3.7838730998018524</v>
      </c>
      <c r="AC126" s="126">
        <f t="shared" si="33"/>
        <v>6.2161269001981481</v>
      </c>
      <c r="AD126" s="126">
        <f t="shared" si="34"/>
        <v>-8.6112143967318779</v>
      </c>
      <c r="AE126" s="126">
        <f t="shared" si="35"/>
        <v>11.043468197128174</v>
      </c>
      <c r="AF126" s="126">
        <f t="shared" si="36"/>
        <v>-1.1720546667504566</v>
      </c>
      <c r="AG126" s="126">
        <f t="shared" si="37"/>
        <v>-6.1720546667504568</v>
      </c>
      <c r="AH126" s="126">
        <f t="shared" si="38"/>
        <v>3.8279453332495432</v>
      </c>
      <c r="AI126" s="126">
        <f t="shared" si="39"/>
        <v>-7.8825883706633224</v>
      </c>
      <c r="AJ126" s="126">
        <f t="shared" si="40"/>
        <v>5.5384790371624089</v>
      </c>
      <c r="AK126" s="126">
        <f t="shared" si="41"/>
        <v>-1.2027032292632218</v>
      </c>
      <c r="AL126" s="126">
        <f t="shared" si="42"/>
        <v>-6.2027032292632214</v>
      </c>
      <c r="AM126" s="126">
        <f t="shared" si="43"/>
        <v>3.7972967707367782</v>
      </c>
      <c r="AN126" s="126">
        <f t="shared" si="44"/>
        <v>-8.1507421133044726</v>
      </c>
      <c r="AO126" s="126">
        <f t="shared" si="45"/>
        <v>5.7453356547780299</v>
      </c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</row>
    <row r="127" spans="1:128">
      <c r="A127" s="117" t="s">
        <v>70</v>
      </c>
      <c r="B127" s="115" t="s">
        <v>98</v>
      </c>
      <c r="C127" s="117" t="s">
        <v>105</v>
      </c>
      <c r="D127" s="117">
        <v>7</v>
      </c>
      <c r="E127" s="115">
        <v>448.27980000000002</v>
      </c>
      <c r="F127" s="118">
        <f t="shared" si="26"/>
        <v>450.2</v>
      </c>
      <c r="G127" s="119">
        <v>1.5164</v>
      </c>
      <c r="H127" s="119">
        <v>0.40379999999999999</v>
      </c>
      <c r="I127" s="120">
        <v>1.9201999999999999</v>
      </c>
      <c r="J127" s="118">
        <f t="shared" si="46"/>
        <v>4276.572475571591</v>
      </c>
      <c r="K127" s="127">
        <v>450.3</v>
      </c>
      <c r="L127" s="127">
        <v>450.3</v>
      </c>
      <c r="M127" s="128"/>
      <c r="N127" s="128"/>
      <c r="O127" s="128">
        <v>1.9117999999999999</v>
      </c>
      <c r="P127" s="127">
        <v>4245.6000000000004</v>
      </c>
      <c r="Q127" s="124"/>
      <c r="R127" s="124"/>
      <c r="S127" s="124">
        <f t="shared" si="47"/>
        <v>-0.43745443183001581</v>
      </c>
      <c r="T127" s="124">
        <f t="shared" si="47"/>
        <v>-0.7242359564466625</v>
      </c>
      <c r="U127" s="125"/>
      <c r="V127" s="126">
        <f t="shared" si="48"/>
        <v>-2.0598138245197108</v>
      </c>
      <c r="W127" s="126">
        <f t="shared" si="27"/>
        <v>-7.0598138245197113</v>
      </c>
      <c r="X127" s="126">
        <f t="shared" si="28"/>
        <v>2.9401861754802892</v>
      </c>
      <c r="Y127" s="126">
        <f t="shared" si="29"/>
        <v>-7.4633313310936042</v>
      </c>
      <c r="Z127" s="126">
        <f t="shared" si="30"/>
        <v>3.343703682054183</v>
      </c>
      <c r="AA127" s="126">
        <f t="shared" si="31"/>
        <v>1.2161269001981476</v>
      </c>
      <c r="AB127" s="126">
        <f t="shared" si="32"/>
        <v>-3.7838730998018524</v>
      </c>
      <c r="AC127" s="126">
        <f t="shared" si="33"/>
        <v>6.2161269001981481</v>
      </c>
      <c r="AD127" s="126">
        <f t="shared" si="34"/>
        <v>-8.6112143967318779</v>
      </c>
      <c r="AE127" s="126">
        <f t="shared" si="35"/>
        <v>11.043468197128174</v>
      </c>
      <c r="AF127" s="126">
        <f t="shared" si="36"/>
        <v>-1.1720546667504566</v>
      </c>
      <c r="AG127" s="126">
        <f t="shared" si="37"/>
        <v>-6.1720546667504568</v>
      </c>
      <c r="AH127" s="126">
        <f t="shared" si="38"/>
        <v>3.8279453332495432</v>
      </c>
      <c r="AI127" s="126">
        <f t="shared" si="39"/>
        <v>-7.8825883706633224</v>
      </c>
      <c r="AJ127" s="126">
        <f t="shared" si="40"/>
        <v>5.5384790371624089</v>
      </c>
      <c r="AK127" s="126">
        <f t="shared" si="41"/>
        <v>-1.2027032292632218</v>
      </c>
      <c r="AL127" s="126">
        <f t="shared" si="42"/>
        <v>-6.2027032292632214</v>
      </c>
      <c r="AM127" s="126">
        <f t="shared" si="43"/>
        <v>3.7972967707367782</v>
      </c>
      <c r="AN127" s="126">
        <f t="shared" si="44"/>
        <v>-8.1507421133044726</v>
      </c>
      <c r="AO127" s="126">
        <f t="shared" si="45"/>
        <v>5.7453356547780299</v>
      </c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</row>
    <row r="128" spans="1:128">
      <c r="A128" s="117" t="s">
        <v>70</v>
      </c>
      <c r="B128" s="115" t="s">
        <v>98</v>
      </c>
      <c r="C128" s="117" t="s">
        <v>105</v>
      </c>
      <c r="D128" s="117">
        <v>8</v>
      </c>
      <c r="E128" s="115">
        <v>447.99459999999999</v>
      </c>
      <c r="F128" s="118">
        <f t="shared" si="26"/>
        <v>450.5</v>
      </c>
      <c r="G128" s="119">
        <v>1.9999</v>
      </c>
      <c r="H128" s="119">
        <v>0.50549999999999995</v>
      </c>
      <c r="I128" s="120">
        <v>2.5053999999999998</v>
      </c>
      <c r="J128" s="118">
        <f t="shared" si="46"/>
        <v>5580.7003094754518</v>
      </c>
      <c r="K128" s="127">
        <v>450.7</v>
      </c>
      <c r="L128" s="127">
        <v>450.7</v>
      </c>
      <c r="M128" s="128"/>
      <c r="N128" s="128"/>
      <c r="O128" s="128">
        <v>2.4922</v>
      </c>
      <c r="P128" s="127">
        <v>5529.6</v>
      </c>
      <c r="Q128" s="124"/>
      <c r="R128" s="124"/>
      <c r="S128" s="124">
        <f t="shared" si="47"/>
        <v>-0.52686197812724034</v>
      </c>
      <c r="T128" s="124">
        <f t="shared" si="47"/>
        <v>-0.91566123679295996</v>
      </c>
      <c r="U128" s="125"/>
      <c r="V128" s="126">
        <f t="shared" si="48"/>
        <v>-2.0598138245197108</v>
      </c>
      <c r="W128" s="126">
        <f t="shared" si="27"/>
        <v>-7.0598138245197113</v>
      </c>
      <c r="X128" s="126">
        <f t="shared" si="28"/>
        <v>2.9401861754802892</v>
      </c>
      <c r="Y128" s="126">
        <f t="shared" si="29"/>
        <v>-7.4633313310936042</v>
      </c>
      <c r="Z128" s="126">
        <f t="shared" si="30"/>
        <v>3.343703682054183</v>
      </c>
      <c r="AA128" s="126">
        <f t="shared" si="31"/>
        <v>1.2161269001981476</v>
      </c>
      <c r="AB128" s="126">
        <f t="shared" si="32"/>
        <v>-3.7838730998018524</v>
      </c>
      <c r="AC128" s="126">
        <f t="shared" si="33"/>
        <v>6.2161269001981481</v>
      </c>
      <c r="AD128" s="126">
        <f t="shared" si="34"/>
        <v>-8.6112143967318779</v>
      </c>
      <c r="AE128" s="126">
        <f t="shared" si="35"/>
        <v>11.043468197128174</v>
      </c>
      <c r="AF128" s="126">
        <f t="shared" si="36"/>
        <v>-1.1720546667504566</v>
      </c>
      <c r="AG128" s="126">
        <f t="shared" si="37"/>
        <v>-6.1720546667504568</v>
      </c>
      <c r="AH128" s="126">
        <f t="shared" si="38"/>
        <v>3.8279453332495432</v>
      </c>
      <c r="AI128" s="126">
        <f t="shared" si="39"/>
        <v>-7.8825883706633224</v>
      </c>
      <c r="AJ128" s="126">
        <f t="shared" si="40"/>
        <v>5.5384790371624089</v>
      </c>
      <c r="AK128" s="126">
        <f t="shared" si="41"/>
        <v>-1.2027032292632218</v>
      </c>
      <c r="AL128" s="126">
        <f t="shared" si="42"/>
        <v>-6.2027032292632214</v>
      </c>
      <c r="AM128" s="126">
        <f t="shared" si="43"/>
        <v>3.7972967707367782</v>
      </c>
      <c r="AN128" s="126">
        <f t="shared" si="44"/>
        <v>-8.1507421133044726</v>
      </c>
      <c r="AO128" s="126">
        <f t="shared" si="45"/>
        <v>5.7453356547780299</v>
      </c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</row>
    <row r="129" spans="1:128">
      <c r="A129" s="117" t="s">
        <v>70</v>
      </c>
      <c r="B129" s="115" t="s">
        <v>98</v>
      </c>
      <c r="C129" s="117" t="s">
        <v>105</v>
      </c>
      <c r="D129" s="117">
        <v>9</v>
      </c>
      <c r="E129" s="115">
        <v>448.25049999999999</v>
      </c>
      <c r="F129" s="118">
        <f t="shared" si="26"/>
        <v>451.5</v>
      </c>
      <c r="G129" s="119">
        <v>2.4998999999999998</v>
      </c>
      <c r="H129" s="119">
        <v>0.74960000000000004</v>
      </c>
      <c r="I129" s="120">
        <v>3.2494999999999998</v>
      </c>
      <c r="J129" s="118">
        <f t="shared" si="46"/>
        <v>7229.517014469986</v>
      </c>
      <c r="K129" s="127">
        <v>451.6</v>
      </c>
      <c r="L129" s="127">
        <v>451.6</v>
      </c>
      <c r="M129" s="128"/>
      <c r="N129" s="128"/>
      <c r="O129" s="128">
        <v>3.2332000000000001</v>
      </c>
      <c r="P129" s="127">
        <v>7159.4</v>
      </c>
      <c r="Q129" s="124"/>
      <c r="R129" s="124"/>
      <c r="S129" s="124">
        <f t="shared" si="47"/>
        <v>-0.50161563317432711</v>
      </c>
      <c r="T129" s="124">
        <f t="shared" si="47"/>
        <v>-0.96987135281162029</v>
      </c>
      <c r="U129" s="125"/>
      <c r="V129" s="126">
        <f t="shared" si="48"/>
        <v>-2.0598138245197108</v>
      </c>
      <c r="W129" s="126">
        <f t="shared" si="27"/>
        <v>-7.0598138245197113</v>
      </c>
      <c r="X129" s="126">
        <f t="shared" si="28"/>
        <v>2.9401861754802892</v>
      </c>
      <c r="Y129" s="126">
        <f t="shared" si="29"/>
        <v>-7.4633313310936042</v>
      </c>
      <c r="Z129" s="126">
        <f t="shared" si="30"/>
        <v>3.343703682054183</v>
      </c>
      <c r="AA129" s="126">
        <f t="shared" si="31"/>
        <v>1.2161269001981476</v>
      </c>
      <c r="AB129" s="126">
        <f t="shared" si="32"/>
        <v>-3.7838730998018524</v>
      </c>
      <c r="AC129" s="126">
        <f t="shared" si="33"/>
        <v>6.2161269001981481</v>
      </c>
      <c r="AD129" s="126">
        <f t="shared" si="34"/>
        <v>-8.6112143967318779</v>
      </c>
      <c r="AE129" s="126">
        <f t="shared" si="35"/>
        <v>11.043468197128174</v>
      </c>
      <c r="AF129" s="126">
        <f t="shared" si="36"/>
        <v>-1.1720546667504566</v>
      </c>
      <c r="AG129" s="126">
        <f t="shared" si="37"/>
        <v>-6.1720546667504568</v>
      </c>
      <c r="AH129" s="126">
        <f t="shared" si="38"/>
        <v>3.8279453332495432</v>
      </c>
      <c r="AI129" s="126">
        <f t="shared" si="39"/>
        <v>-7.8825883706633224</v>
      </c>
      <c r="AJ129" s="126">
        <f t="shared" si="40"/>
        <v>5.5384790371624089</v>
      </c>
      <c r="AK129" s="126">
        <f t="shared" si="41"/>
        <v>-1.2027032292632218</v>
      </c>
      <c r="AL129" s="126">
        <f t="shared" si="42"/>
        <v>-6.2027032292632214</v>
      </c>
      <c r="AM129" s="126">
        <f t="shared" si="43"/>
        <v>3.7972967707367782</v>
      </c>
      <c r="AN129" s="126">
        <f t="shared" si="44"/>
        <v>-8.1507421133044726</v>
      </c>
      <c r="AO129" s="126">
        <f t="shared" si="45"/>
        <v>5.7453356547780299</v>
      </c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</row>
    <row r="130" spans="1:128">
      <c r="A130" s="117" t="s">
        <v>32</v>
      </c>
      <c r="B130" s="115" t="s">
        <v>99</v>
      </c>
      <c r="C130" s="116" t="s">
        <v>147</v>
      </c>
      <c r="D130" s="117">
        <v>1</v>
      </c>
      <c r="E130" s="115">
        <v>448.35719999999998</v>
      </c>
      <c r="F130" s="118">
        <f t="shared" si="26"/>
        <v>448.4</v>
      </c>
      <c r="G130" s="119">
        <v>3.3099999999999997E-2</v>
      </c>
      <c r="H130" s="119">
        <v>9.7000000000000003E-3</v>
      </c>
      <c r="I130" s="120">
        <v>4.2799999999999998E-2</v>
      </c>
      <c r="J130" s="118">
        <f t="shared" si="46"/>
        <v>95.456163591241634</v>
      </c>
      <c r="K130" s="127">
        <v>500</v>
      </c>
      <c r="L130" s="127">
        <v>515.51</v>
      </c>
      <c r="M130" s="128"/>
      <c r="N130" s="128"/>
      <c r="O130" s="122">
        <v>4.41E-2</v>
      </c>
      <c r="P130" s="131">
        <v>98.37</v>
      </c>
      <c r="Q130" s="124"/>
      <c r="R130" s="124"/>
      <c r="S130" s="124">
        <f t="shared" si="47"/>
        <v>3.0373831775700997</v>
      </c>
      <c r="T130" s="124">
        <f t="shared" si="47"/>
        <v>3.052538777103885</v>
      </c>
      <c r="U130" s="125"/>
      <c r="V130" s="126">
        <f t="shared" si="48"/>
        <v>-2.0598138245197108</v>
      </c>
      <c r="W130" s="126">
        <f t="shared" si="27"/>
        <v>-7.0598138245197113</v>
      </c>
      <c r="X130" s="126">
        <f t="shared" si="28"/>
        <v>2.9401861754802892</v>
      </c>
      <c r="Y130" s="126">
        <f t="shared" si="29"/>
        <v>-7.4633313310936042</v>
      </c>
      <c r="Z130" s="126">
        <f t="shared" si="30"/>
        <v>3.343703682054183</v>
      </c>
      <c r="AA130" s="126">
        <f t="shared" si="31"/>
        <v>1.2161269001981476</v>
      </c>
      <c r="AB130" s="126">
        <f t="shared" si="32"/>
        <v>-3.7838730998018524</v>
      </c>
      <c r="AC130" s="126">
        <f t="shared" si="33"/>
        <v>6.2161269001981481</v>
      </c>
      <c r="AD130" s="126">
        <f t="shared" si="34"/>
        <v>-8.6112143967318779</v>
      </c>
      <c r="AE130" s="126">
        <f t="shared" si="35"/>
        <v>11.043468197128174</v>
      </c>
      <c r="AF130" s="126">
        <f t="shared" si="36"/>
        <v>-1.1720546667504566</v>
      </c>
      <c r="AG130" s="126">
        <f t="shared" si="37"/>
        <v>-6.1720546667504568</v>
      </c>
      <c r="AH130" s="126">
        <f t="shared" si="38"/>
        <v>3.8279453332495432</v>
      </c>
      <c r="AI130" s="126">
        <f t="shared" si="39"/>
        <v>-7.8825883706633224</v>
      </c>
      <c r="AJ130" s="126">
        <f t="shared" si="40"/>
        <v>5.5384790371624089</v>
      </c>
      <c r="AK130" s="126">
        <f t="shared" si="41"/>
        <v>-1.2027032292632218</v>
      </c>
      <c r="AL130" s="126">
        <f t="shared" si="42"/>
        <v>-6.2027032292632214</v>
      </c>
      <c r="AM130" s="126">
        <f t="shared" si="43"/>
        <v>3.7972967707367782</v>
      </c>
      <c r="AN130" s="126">
        <f t="shared" si="44"/>
        <v>-8.1507421133044726</v>
      </c>
      <c r="AO130" s="126">
        <f t="shared" si="45"/>
        <v>5.7453356547780299</v>
      </c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</row>
    <row r="131" spans="1:128">
      <c r="A131" s="117" t="s">
        <v>32</v>
      </c>
      <c r="B131" s="115" t="s">
        <v>99</v>
      </c>
      <c r="C131" s="116" t="s">
        <v>147</v>
      </c>
      <c r="D131" s="117">
        <v>2</v>
      </c>
      <c r="E131" s="115">
        <v>448.03112000000004</v>
      </c>
      <c r="F131" s="118">
        <f t="shared" si="26"/>
        <v>448.1</v>
      </c>
      <c r="G131" s="119">
        <v>5.3199999999999997E-2</v>
      </c>
      <c r="H131" s="119">
        <v>1.5679999999999999E-2</v>
      </c>
      <c r="I131" s="120">
        <v>6.8879999999999997E-2</v>
      </c>
      <c r="J131" s="118">
        <f t="shared" si="46"/>
        <v>153.73040160262462</v>
      </c>
      <c r="K131" s="127">
        <v>500</v>
      </c>
      <c r="L131" s="127">
        <v>505.16</v>
      </c>
      <c r="M131" s="128"/>
      <c r="N131" s="128"/>
      <c r="O131" s="128">
        <v>6.8400000000000002E-2</v>
      </c>
      <c r="P131" s="132">
        <v>152.66</v>
      </c>
      <c r="Q131" s="124"/>
      <c r="R131" s="124"/>
      <c r="S131" s="124">
        <f t="shared" si="47"/>
        <v>-0.69686411149824956</v>
      </c>
      <c r="T131" s="124">
        <f t="shared" si="47"/>
        <v>-0.69628491922599201</v>
      </c>
      <c r="U131" s="125"/>
      <c r="V131" s="126">
        <f t="shared" si="48"/>
        <v>-2.0598138245197108</v>
      </c>
      <c r="W131" s="126">
        <f t="shared" si="27"/>
        <v>-7.0598138245197113</v>
      </c>
      <c r="X131" s="126">
        <f t="shared" si="28"/>
        <v>2.9401861754802892</v>
      </c>
      <c r="Y131" s="126">
        <f t="shared" si="29"/>
        <v>-7.4633313310936042</v>
      </c>
      <c r="Z131" s="126">
        <f t="shared" si="30"/>
        <v>3.343703682054183</v>
      </c>
      <c r="AA131" s="126">
        <f t="shared" si="31"/>
        <v>1.2161269001981476</v>
      </c>
      <c r="AB131" s="126">
        <f t="shared" si="32"/>
        <v>-3.7838730998018524</v>
      </c>
      <c r="AC131" s="126">
        <f t="shared" si="33"/>
        <v>6.2161269001981481</v>
      </c>
      <c r="AD131" s="126">
        <f t="shared" si="34"/>
        <v>-8.6112143967318779</v>
      </c>
      <c r="AE131" s="126">
        <f t="shared" si="35"/>
        <v>11.043468197128174</v>
      </c>
      <c r="AF131" s="126">
        <f t="shared" si="36"/>
        <v>-1.1720546667504566</v>
      </c>
      <c r="AG131" s="126">
        <f t="shared" si="37"/>
        <v>-6.1720546667504568</v>
      </c>
      <c r="AH131" s="126">
        <f t="shared" si="38"/>
        <v>3.8279453332495432</v>
      </c>
      <c r="AI131" s="126">
        <f t="shared" si="39"/>
        <v>-7.8825883706633224</v>
      </c>
      <c r="AJ131" s="126">
        <f t="shared" si="40"/>
        <v>5.5384790371624089</v>
      </c>
      <c r="AK131" s="126">
        <f t="shared" si="41"/>
        <v>-1.2027032292632218</v>
      </c>
      <c r="AL131" s="126">
        <f t="shared" si="42"/>
        <v>-6.2027032292632214</v>
      </c>
      <c r="AM131" s="126">
        <f t="shared" si="43"/>
        <v>3.7972967707367782</v>
      </c>
      <c r="AN131" s="126">
        <f t="shared" si="44"/>
        <v>-8.1507421133044726</v>
      </c>
      <c r="AO131" s="126">
        <f t="shared" si="45"/>
        <v>5.7453356547780299</v>
      </c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</row>
    <row r="132" spans="1:128">
      <c r="A132" s="117" t="s">
        <v>32</v>
      </c>
      <c r="B132" s="115" t="s">
        <v>99</v>
      </c>
      <c r="C132" s="116" t="s">
        <v>147</v>
      </c>
      <c r="D132" s="117">
        <v>3</v>
      </c>
      <c r="E132" s="115">
        <v>448.9502</v>
      </c>
      <c r="F132" s="118">
        <f t="shared" ref="F132:F165" si="49">E132+G132+H132</f>
        <v>449.1</v>
      </c>
      <c r="G132" s="119">
        <v>0.1202</v>
      </c>
      <c r="H132" s="119">
        <v>2.9600000000000001E-2</v>
      </c>
      <c r="I132" s="120">
        <v>0.14979999999999999</v>
      </c>
      <c r="J132" s="118">
        <f t="shared" si="46"/>
        <v>333.62528843005418</v>
      </c>
      <c r="K132" s="127">
        <v>500</v>
      </c>
      <c r="L132" s="127">
        <v>517.16</v>
      </c>
      <c r="M132" s="128"/>
      <c r="N132" s="128"/>
      <c r="O132" s="128">
        <v>0.14660000000000001</v>
      </c>
      <c r="P132" s="132">
        <v>326.58</v>
      </c>
      <c r="Q132" s="124"/>
      <c r="R132" s="124"/>
      <c r="S132" s="124">
        <f t="shared" si="47"/>
        <v>-2.1361815754338989</v>
      </c>
      <c r="T132" s="124">
        <f t="shared" si="47"/>
        <v>-2.111736931935623</v>
      </c>
      <c r="U132" s="125"/>
      <c r="V132" s="126">
        <f t="shared" si="48"/>
        <v>-2.0598138245197108</v>
      </c>
      <c r="W132" s="126">
        <f t="shared" ref="W132:W145" si="50">$Q$180-5</f>
        <v>-7.0598138245197113</v>
      </c>
      <c r="X132" s="126">
        <f t="shared" ref="X132:X145" si="51">$Q$180+5</f>
        <v>2.9401861754802892</v>
      </c>
      <c r="Y132" s="126">
        <f t="shared" ref="Y132:Y145" si="52">($Q$180-(3*$Q$183))</f>
        <v>-7.4633313310936042</v>
      </c>
      <c r="Z132" s="126">
        <f t="shared" ref="Z132:Z145" si="53">($Q$180+(3*$Q$183))</f>
        <v>3.343703682054183</v>
      </c>
      <c r="AA132" s="126">
        <f t="shared" ref="AA132:AA145" si="54">$R$180</f>
        <v>1.2161269001981476</v>
      </c>
      <c r="AB132" s="126">
        <f t="shared" ref="AB132:AB145" si="55">$R$180-5</f>
        <v>-3.7838730998018524</v>
      </c>
      <c r="AC132" s="126">
        <f t="shared" ref="AC132:AC145" si="56">$R$180+5</f>
        <v>6.2161269001981481</v>
      </c>
      <c r="AD132" s="126">
        <f t="shared" ref="AD132:AD145" si="57">($R$180-(3*$R$183))</f>
        <v>-8.6112143967318779</v>
      </c>
      <c r="AE132" s="126">
        <f t="shared" ref="AE132:AE145" si="58">($R$180+(3*$R$183))</f>
        <v>11.043468197128174</v>
      </c>
      <c r="AF132" s="126">
        <f t="shared" ref="AF132:AF145" si="59">$S$180</f>
        <v>-1.1720546667504566</v>
      </c>
      <c r="AG132" s="126">
        <f t="shared" ref="AG132:AG145" si="60">$S$180-5</f>
        <v>-6.1720546667504568</v>
      </c>
      <c r="AH132" s="126">
        <f t="shared" ref="AH132:AH145" si="61">$S$180+5</f>
        <v>3.8279453332495432</v>
      </c>
      <c r="AI132" s="126">
        <f t="shared" ref="AI132:AI145" si="62">($S$180-(3*$S$183))</f>
        <v>-7.8825883706633224</v>
      </c>
      <c r="AJ132" s="126">
        <f t="shared" ref="AJ132:AJ145" si="63">($S$180+(3*$S$183))</f>
        <v>5.5384790371624089</v>
      </c>
      <c r="AK132" s="126">
        <f t="shared" ref="AK132:AK145" si="64">$T$180</f>
        <v>-1.2027032292632218</v>
      </c>
      <c r="AL132" s="126">
        <f t="shared" ref="AL132:AL145" si="65">$T$180-5</f>
        <v>-6.2027032292632214</v>
      </c>
      <c r="AM132" s="126">
        <f t="shared" ref="AM132:AM145" si="66">$T$180+5</f>
        <v>3.7972967707367782</v>
      </c>
      <c r="AN132" s="126">
        <f t="shared" ref="AN132:AN145" si="67">($T$180-(3*$T$183))</f>
        <v>-8.1507421133044726</v>
      </c>
      <c r="AO132" s="126">
        <f t="shared" ref="AO132:AO145" si="68">($T$180+(3*$T$183))</f>
        <v>5.7453356547780299</v>
      </c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</row>
    <row r="133" spans="1:128">
      <c r="A133" s="117" t="s">
        <v>32</v>
      </c>
      <c r="B133" s="115" t="s">
        <v>99</v>
      </c>
      <c r="C133" s="116" t="s">
        <v>147</v>
      </c>
      <c r="D133" s="117">
        <v>4</v>
      </c>
      <c r="E133" s="115">
        <v>448.49229999999994</v>
      </c>
      <c r="F133" s="118">
        <f t="shared" si="49"/>
        <v>448.79999999999995</v>
      </c>
      <c r="G133" s="119">
        <v>0.25669999999999998</v>
      </c>
      <c r="H133" s="119">
        <v>5.0999999999999997E-2</v>
      </c>
      <c r="I133" s="120">
        <v>0.30769999999999997</v>
      </c>
      <c r="J133" s="118">
        <f t="shared" ref="J133:J165" si="69">(1.6061/(1.6061-(I133/F133)))*(I133/F133)*1000000</f>
        <v>685.89885458630272</v>
      </c>
      <c r="K133" s="127">
        <v>500</v>
      </c>
      <c r="L133" s="127">
        <v>516.38</v>
      </c>
      <c r="M133" s="128"/>
      <c r="N133" s="128"/>
      <c r="O133" s="128">
        <v>0.29809999999999998</v>
      </c>
      <c r="P133" s="132">
        <v>664.32</v>
      </c>
      <c r="Q133" s="124"/>
      <c r="R133" s="124"/>
      <c r="S133" s="124">
        <f t="shared" si="47"/>
        <v>-3.1199220019499507</v>
      </c>
      <c r="T133" s="124">
        <f t="shared" si="47"/>
        <v>-3.1460694885279952</v>
      </c>
      <c r="U133" s="125"/>
      <c r="V133" s="126">
        <f t="shared" si="48"/>
        <v>-2.0598138245197108</v>
      </c>
      <c r="W133" s="126">
        <f t="shared" si="50"/>
        <v>-7.0598138245197113</v>
      </c>
      <c r="X133" s="126">
        <f t="shared" si="51"/>
        <v>2.9401861754802892</v>
      </c>
      <c r="Y133" s="126">
        <f t="shared" si="52"/>
        <v>-7.4633313310936042</v>
      </c>
      <c r="Z133" s="126">
        <f t="shared" si="53"/>
        <v>3.343703682054183</v>
      </c>
      <c r="AA133" s="126">
        <f t="shared" si="54"/>
        <v>1.2161269001981476</v>
      </c>
      <c r="AB133" s="126">
        <f t="shared" si="55"/>
        <v>-3.7838730998018524</v>
      </c>
      <c r="AC133" s="126">
        <f t="shared" si="56"/>
        <v>6.2161269001981481</v>
      </c>
      <c r="AD133" s="126">
        <f t="shared" si="57"/>
        <v>-8.6112143967318779</v>
      </c>
      <c r="AE133" s="126">
        <f t="shared" si="58"/>
        <v>11.043468197128174</v>
      </c>
      <c r="AF133" s="126">
        <f t="shared" si="59"/>
        <v>-1.1720546667504566</v>
      </c>
      <c r="AG133" s="126">
        <f t="shared" si="60"/>
        <v>-6.1720546667504568</v>
      </c>
      <c r="AH133" s="126">
        <f t="shared" si="61"/>
        <v>3.8279453332495432</v>
      </c>
      <c r="AI133" s="126">
        <f t="shared" si="62"/>
        <v>-7.8825883706633224</v>
      </c>
      <c r="AJ133" s="126">
        <f t="shared" si="63"/>
        <v>5.5384790371624089</v>
      </c>
      <c r="AK133" s="126">
        <f t="shared" si="64"/>
        <v>-1.2027032292632218</v>
      </c>
      <c r="AL133" s="126">
        <f t="shared" si="65"/>
        <v>-6.2027032292632214</v>
      </c>
      <c r="AM133" s="126">
        <f t="shared" si="66"/>
        <v>3.7972967707367782</v>
      </c>
      <c r="AN133" s="126">
        <f t="shared" si="67"/>
        <v>-8.1507421133044726</v>
      </c>
      <c r="AO133" s="126">
        <f t="shared" si="68"/>
        <v>5.7453356547780299</v>
      </c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</row>
    <row r="134" spans="1:128">
      <c r="A134" s="117" t="s">
        <v>32</v>
      </c>
      <c r="B134" s="115" t="s">
        <v>99</v>
      </c>
      <c r="C134" s="116" t="s">
        <v>147</v>
      </c>
      <c r="D134" s="117">
        <v>5</v>
      </c>
      <c r="E134" s="115">
        <v>448.37240000000003</v>
      </c>
      <c r="F134" s="118">
        <f t="shared" si="49"/>
        <v>449.00000000000006</v>
      </c>
      <c r="G134" s="119">
        <v>0.50219999999999998</v>
      </c>
      <c r="H134" s="119">
        <v>0.12540000000000001</v>
      </c>
      <c r="I134" s="120">
        <v>0.62759999999999994</v>
      </c>
      <c r="J134" s="118">
        <f t="shared" si="69"/>
        <v>1398.9903558764445</v>
      </c>
      <c r="K134" s="127">
        <v>500</v>
      </c>
      <c r="L134" s="127">
        <v>517.1</v>
      </c>
      <c r="M134" s="128"/>
      <c r="N134" s="128"/>
      <c r="O134" s="128">
        <v>0.62060000000000004</v>
      </c>
      <c r="P134" s="132">
        <v>1382.52</v>
      </c>
      <c r="Q134" s="124"/>
      <c r="R134" s="124"/>
      <c r="S134" s="124">
        <f t="shared" si="47"/>
        <v>-1.1153601019757642</v>
      </c>
      <c r="T134" s="124">
        <f t="shared" si="47"/>
        <v>-1.177303031951646</v>
      </c>
      <c r="U134" s="125"/>
      <c r="V134" s="126">
        <f t="shared" si="48"/>
        <v>-2.0598138245197108</v>
      </c>
      <c r="W134" s="126">
        <f t="shared" si="50"/>
        <v>-7.0598138245197113</v>
      </c>
      <c r="X134" s="126">
        <f t="shared" si="51"/>
        <v>2.9401861754802892</v>
      </c>
      <c r="Y134" s="126">
        <f t="shared" si="52"/>
        <v>-7.4633313310936042</v>
      </c>
      <c r="Z134" s="126">
        <f t="shared" si="53"/>
        <v>3.343703682054183</v>
      </c>
      <c r="AA134" s="126">
        <f t="shared" si="54"/>
        <v>1.2161269001981476</v>
      </c>
      <c r="AB134" s="126">
        <f t="shared" si="55"/>
        <v>-3.7838730998018524</v>
      </c>
      <c r="AC134" s="126">
        <f t="shared" si="56"/>
        <v>6.2161269001981481</v>
      </c>
      <c r="AD134" s="126">
        <f t="shared" si="57"/>
        <v>-8.6112143967318779</v>
      </c>
      <c r="AE134" s="126">
        <f t="shared" si="58"/>
        <v>11.043468197128174</v>
      </c>
      <c r="AF134" s="126">
        <f t="shared" si="59"/>
        <v>-1.1720546667504566</v>
      </c>
      <c r="AG134" s="126">
        <f t="shared" si="60"/>
        <v>-6.1720546667504568</v>
      </c>
      <c r="AH134" s="126">
        <f t="shared" si="61"/>
        <v>3.8279453332495432</v>
      </c>
      <c r="AI134" s="126">
        <f t="shared" si="62"/>
        <v>-7.8825883706633224</v>
      </c>
      <c r="AJ134" s="126">
        <f t="shared" si="63"/>
        <v>5.5384790371624089</v>
      </c>
      <c r="AK134" s="126">
        <f t="shared" si="64"/>
        <v>-1.2027032292632218</v>
      </c>
      <c r="AL134" s="126">
        <f t="shared" si="65"/>
        <v>-6.2027032292632214</v>
      </c>
      <c r="AM134" s="126">
        <f t="shared" si="66"/>
        <v>3.7972967707367782</v>
      </c>
      <c r="AN134" s="126">
        <f t="shared" si="67"/>
        <v>-8.1507421133044726</v>
      </c>
      <c r="AO134" s="126">
        <f t="shared" si="68"/>
        <v>5.7453356547780299</v>
      </c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</row>
    <row r="135" spans="1:128">
      <c r="A135" s="117" t="s">
        <v>32</v>
      </c>
      <c r="B135" s="115" t="s">
        <v>99</v>
      </c>
      <c r="C135" s="116" t="s">
        <v>147</v>
      </c>
      <c r="D135" s="117">
        <v>6</v>
      </c>
      <c r="E135" s="115">
        <v>448.69940000000003</v>
      </c>
      <c r="F135" s="118">
        <f t="shared" si="49"/>
        <v>449.6</v>
      </c>
      <c r="G135" s="119">
        <v>0.75039999999999996</v>
      </c>
      <c r="H135" s="119">
        <v>0.1502</v>
      </c>
      <c r="I135" s="120">
        <v>0.90059999999999996</v>
      </c>
      <c r="J135" s="118">
        <f t="shared" si="69"/>
        <v>2005.6152648281764</v>
      </c>
      <c r="K135" s="127">
        <v>500</v>
      </c>
      <c r="L135" s="127">
        <v>517.72</v>
      </c>
      <c r="M135" s="128"/>
      <c r="N135" s="128"/>
      <c r="O135" s="128">
        <v>0.89610000000000001</v>
      </c>
      <c r="P135" s="132">
        <v>1993.37</v>
      </c>
      <c r="Q135" s="124"/>
      <c r="R135" s="124"/>
      <c r="S135" s="124">
        <f t="shared" si="47"/>
        <v>-0.4996668887408337</v>
      </c>
      <c r="T135" s="124">
        <f t="shared" si="47"/>
        <v>-0.61054904412215505</v>
      </c>
      <c r="U135" s="125"/>
      <c r="V135" s="126">
        <f t="shared" si="48"/>
        <v>-2.0598138245197108</v>
      </c>
      <c r="W135" s="126">
        <f t="shared" si="50"/>
        <v>-7.0598138245197113</v>
      </c>
      <c r="X135" s="126">
        <f t="shared" si="51"/>
        <v>2.9401861754802892</v>
      </c>
      <c r="Y135" s="126">
        <f t="shared" si="52"/>
        <v>-7.4633313310936042</v>
      </c>
      <c r="Z135" s="126">
        <f t="shared" si="53"/>
        <v>3.343703682054183</v>
      </c>
      <c r="AA135" s="126">
        <f t="shared" si="54"/>
        <v>1.2161269001981476</v>
      </c>
      <c r="AB135" s="126">
        <f t="shared" si="55"/>
        <v>-3.7838730998018524</v>
      </c>
      <c r="AC135" s="126">
        <f t="shared" si="56"/>
        <v>6.2161269001981481</v>
      </c>
      <c r="AD135" s="126">
        <f t="shared" si="57"/>
        <v>-8.6112143967318779</v>
      </c>
      <c r="AE135" s="126">
        <f t="shared" si="58"/>
        <v>11.043468197128174</v>
      </c>
      <c r="AF135" s="126">
        <f t="shared" si="59"/>
        <v>-1.1720546667504566</v>
      </c>
      <c r="AG135" s="126">
        <f t="shared" si="60"/>
        <v>-6.1720546667504568</v>
      </c>
      <c r="AH135" s="126">
        <f t="shared" si="61"/>
        <v>3.8279453332495432</v>
      </c>
      <c r="AI135" s="126">
        <f t="shared" si="62"/>
        <v>-7.8825883706633224</v>
      </c>
      <c r="AJ135" s="126">
        <f t="shared" si="63"/>
        <v>5.5384790371624089</v>
      </c>
      <c r="AK135" s="126">
        <f t="shared" si="64"/>
        <v>-1.2027032292632218</v>
      </c>
      <c r="AL135" s="126">
        <f t="shared" si="65"/>
        <v>-6.2027032292632214</v>
      </c>
      <c r="AM135" s="126">
        <f t="shared" si="66"/>
        <v>3.7972967707367782</v>
      </c>
      <c r="AN135" s="126">
        <f t="shared" si="67"/>
        <v>-8.1507421133044726</v>
      </c>
      <c r="AO135" s="126">
        <f t="shared" si="68"/>
        <v>5.7453356547780299</v>
      </c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</row>
    <row r="136" spans="1:128">
      <c r="A136" s="117" t="s">
        <v>32</v>
      </c>
      <c r="B136" s="115" t="s">
        <v>99</v>
      </c>
      <c r="C136" s="116" t="s">
        <v>147</v>
      </c>
      <c r="D136" s="117">
        <v>7</v>
      </c>
      <c r="E136" s="115">
        <v>448.19880000000001</v>
      </c>
      <c r="F136" s="118">
        <f t="shared" si="49"/>
        <v>450.09999999999997</v>
      </c>
      <c r="G136" s="119">
        <v>1.4994000000000001</v>
      </c>
      <c r="H136" s="119">
        <v>0.40179999999999999</v>
      </c>
      <c r="I136" s="120">
        <v>1.9012</v>
      </c>
      <c r="J136" s="118">
        <f t="shared" si="69"/>
        <v>4235.0882708193158</v>
      </c>
      <c r="K136" s="127">
        <v>500</v>
      </c>
      <c r="L136" s="127">
        <v>516.76</v>
      </c>
      <c r="M136" s="128"/>
      <c r="N136" s="128"/>
      <c r="O136" s="128">
        <v>1.8834</v>
      </c>
      <c r="P136" s="132">
        <v>4185.05</v>
      </c>
      <c r="Q136" s="124"/>
      <c r="R136" s="124"/>
      <c r="S136" s="124">
        <f t="shared" si="47"/>
        <v>-0.93625078897538594</v>
      </c>
      <c r="T136" s="124">
        <f t="shared" si="47"/>
        <v>-1.1815165970468717</v>
      </c>
      <c r="U136" s="125"/>
      <c r="V136" s="126">
        <f t="shared" si="48"/>
        <v>-2.0598138245197108</v>
      </c>
      <c r="W136" s="126">
        <f t="shared" si="50"/>
        <v>-7.0598138245197113</v>
      </c>
      <c r="X136" s="126">
        <f t="shared" si="51"/>
        <v>2.9401861754802892</v>
      </c>
      <c r="Y136" s="126">
        <f t="shared" si="52"/>
        <v>-7.4633313310936042</v>
      </c>
      <c r="Z136" s="126">
        <f t="shared" si="53"/>
        <v>3.343703682054183</v>
      </c>
      <c r="AA136" s="126">
        <f t="shared" si="54"/>
        <v>1.2161269001981476</v>
      </c>
      <c r="AB136" s="126">
        <f t="shared" si="55"/>
        <v>-3.7838730998018524</v>
      </c>
      <c r="AC136" s="126">
        <f t="shared" si="56"/>
        <v>6.2161269001981481</v>
      </c>
      <c r="AD136" s="126">
        <f t="shared" si="57"/>
        <v>-8.6112143967318779</v>
      </c>
      <c r="AE136" s="126">
        <f t="shared" si="58"/>
        <v>11.043468197128174</v>
      </c>
      <c r="AF136" s="126">
        <f t="shared" si="59"/>
        <v>-1.1720546667504566</v>
      </c>
      <c r="AG136" s="126">
        <f t="shared" si="60"/>
        <v>-6.1720546667504568</v>
      </c>
      <c r="AH136" s="126">
        <f t="shared" si="61"/>
        <v>3.8279453332495432</v>
      </c>
      <c r="AI136" s="126">
        <f t="shared" si="62"/>
        <v>-7.8825883706633224</v>
      </c>
      <c r="AJ136" s="126">
        <f t="shared" si="63"/>
        <v>5.5384790371624089</v>
      </c>
      <c r="AK136" s="126">
        <f t="shared" si="64"/>
        <v>-1.2027032292632218</v>
      </c>
      <c r="AL136" s="126">
        <f t="shared" si="65"/>
        <v>-6.2027032292632214</v>
      </c>
      <c r="AM136" s="126">
        <f t="shared" si="66"/>
        <v>3.7972967707367782</v>
      </c>
      <c r="AN136" s="126">
        <f t="shared" si="67"/>
        <v>-8.1507421133044726</v>
      </c>
      <c r="AO136" s="126">
        <f t="shared" si="68"/>
        <v>5.7453356547780299</v>
      </c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</row>
    <row r="137" spans="1:128">
      <c r="A137" s="117" t="s">
        <v>32</v>
      </c>
      <c r="B137" s="115" t="s">
        <v>99</v>
      </c>
      <c r="C137" s="116" t="s">
        <v>147</v>
      </c>
      <c r="D137" s="117">
        <v>8</v>
      </c>
      <c r="E137" s="115">
        <v>448.40369999999996</v>
      </c>
      <c r="F137" s="118">
        <f t="shared" si="49"/>
        <v>450.89999999999992</v>
      </c>
      <c r="G137" s="119">
        <v>1.9971000000000001</v>
      </c>
      <c r="H137" s="119">
        <v>0.49919999999999998</v>
      </c>
      <c r="I137" s="120">
        <v>2.4963000000000002</v>
      </c>
      <c r="J137" s="118">
        <f t="shared" si="69"/>
        <v>5555.410429450736</v>
      </c>
      <c r="K137" s="127">
        <v>500</v>
      </c>
      <c r="L137" s="127">
        <v>517.24</v>
      </c>
      <c r="M137" s="128"/>
      <c r="N137" s="128"/>
      <c r="O137" s="128">
        <v>2.4702999999999999</v>
      </c>
      <c r="P137" s="132">
        <v>5480.06</v>
      </c>
      <c r="Q137" s="124"/>
      <c r="R137" s="124"/>
      <c r="S137" s="124">
        <f t="shared" si="47"/>
        <v>-1.0415414813924706</v>
      </c>
      <c r="T137" s="124">
        <f t="shared" si="47"/>
        <v>-1.3563431614572095</v>
      </c>
      <c r="U137" s="125"/>
      <c r="V137" s="126">
        <f t="shared" si="48"/>
        <v>-2.0598138245197108</v>
      </c>
      <c r="W137" s="126">
        <f t="shared" si="50"/>
        <v>-7.0598138245197113</v>
      </c>
      <c r="X137" s="126">
        <f t="shared" si="51"/>
        <v>2.9401861754802892</v>
      </c>
      <c r="Y137" s="126">
        <f t="shared" si="52"/>
        <v>-7.4633313310936042</v>
      </c>
      <c r="Z137" s="126">
        <f t="shared" si="53"/>
        <v>3.343703682054183</v>
      </c>
      <c r="AA137" s="126">
        <f t="shared" si="54"/>
        <v>1.2161269001981476</v>
      </c>
      <c r="AB137" s="126">
        <f t="shared" si="55"/>
        <v>-3.7838730998018524</v>
      </c>
      <c r="AC137" s="126">
        <f t="shared" si="56"/>
        <v>6.2161269001981481</v>
      </c>
      <c r="AD137" s="126">
        <f t="shared" si="57"/>
        <v>-8.6112143967318779</v>
      </c>
      <c r="AE137" s="126">
        <f t="shared" si="58"/>
        <v>11.043468197128174</v>
      </c>
      <c r="AF137" s="126">
        <f t="shared" si="59"/>
        <v>-1.1720546667504566</v>
      </c>
      <c r="AG137" s="126">
        <f t="shared" si="60"/>
        <v>-6.1720546667504568</v>
      </c>
      <c r="AH137" s="126">
        <f t="shared" si="61"/>
        <v>3.8279453332495432</v>
      </c>
      <c r="AI137" s="126">
        <f t="shared" si="62"/>
        <v>-7.8825883706633224</v>
      </c>
      <c r="AJ137" s="126">
        <f t="shared" si="63"/>
        <v>5.5384790371624089</v>
      </c>
      <c r="AK137" s="126">
        <f t="shared" si="64"/>
        <v>-1.2027032292632218</v>
      </c>
      <c r="AL137" s="126">
        <f t="shared" si="65"/>
        <v>-6.2027032292632214</v>
      </c>
      <c r="AM137" s="126">
        <f t="shared" si="66"/>
        <v>3.7972967707367782</v>
      </c>
      <c r="AN137" s="126">
        <f t="shared" si="67"/>
        <v>-8.1507421133044726</v>
      </c>
      <c r="AO137" s="126">
        <f t="shared" si="68"/>
        <v>5.7453356547780299</v>
      </c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</row>
    <row r="138" spans="1:128">
      <c r="A138" s="117" t="s">
        <v>32</v>
      </c>
      <c r="B138" s="115" t="s">
        <v>99</v>
      </c>
      <c r="C138" s="116" t="s">
        <v>147</v>
      </c>
      <c r="D138" s="117">
        <v>9</v>
      </c>
      <c r="E138" s="115">
        <v>448.23759999999993</v>
      </c>
      <c r="F138" s="118">
        <f t="shared" si="49"/>
        <v>451.49999999999994</v>
      </c>
      <c r="G138" s="119">
        <v>2.5005999999999999</v>
      </c>
      <c r="H138" s="119">
        <v>0.76180000000000003</v>
      </c>
      <c r="I138" s="120">
        <v>3.2624</v>
      </c>
      <c r="J138" s="118">
        <f t="shared" si="69"/>
        <v>7258.3467535125583</v>
      </c>
      <c r="K138" s="127">
        <v>500</v>
      </c>
      <c r="L138" s="127">
        <v>519.21</v>
      </c>
      <c r="M138" s="128"/>
      <c r="N138" s="128"/>
      <c r="O138" s="128">
        <v>3.2208999999999999</v>
      </c>
      <c r="P138" s="132">
        <v>7137.25</v>
      </c>
      <c r="Q138" s="124"/>
      <c r="R138" s="124"/>
      <c r="S138" s="124">
        <f t="shared" si="47"/>
        <v>-1.2720696419813664</v>
      </c>
      <c r="T138" s="124">
        <f t="shared" si="47"/>
        <v>-1.6683792828436512</v>
      </c>
      <c r="U138" s="125"/>
      <c r="V138" s="126">
        <f t="shared" si="48"/>
        <v>-2.0598138245197108</v>
      </c>
      <c r="W138" s="126">
        <f t="shared" si="50"/>
        <v>-7.0598138245197113</v>
      </c>
      <c r="X138" s="126">
        <f t="shared" si="51"/>
        <v>2.9401861754802892</v>
      </c>
      <c r="Y138" s="126">
        <f t="shared" si="52"/>
        <v>-7.4633313310936042</v>
      </c>
      <c r="Z138" s="126">
        <f t="shared" si="53"/>
        <v>3.343703682054183</v>
      </c>
      <c r="AA138" s="126">
        <f t="shared" si="54"/>
        <v>1.2161269001981476</v>
      </c>
      <c r="AB138" s="126">
        <f t="shared" si="55"/>
        <v>-3.7838730998018524</v>
      </c>
      <c r="AC138" s="126">
        <f t="shared" si="56"/>
        <v>6.2161269001981481</v>
      </c>
      <c r="AD138" s="126">
        <f t="shared" si="57"/>
        <v>-8.6112143967318779</v>
      </c>
      <c r="AE138" s="126">
        <f t="shared" si="58"/>
        <v>11.043468197128174</v>
      </c>
      <c r="AF138" s="126">
        <f t="shared" si="59"/>
        <v>-1.1720546667504566</v>
      </c>
      <c r="AG138" s="126">
        <f t="shared" si="60"/>
        <v>-6.1720546667504568</v>
      </c>
      <c r="AH138" s="126">
        <f t="shared" si="61"/>
        <v>3.8279453332495432</v>
      </c>
      <c r="AI138" s="126">
        <f t="shared" si="62"/>
        <v>-7.8825883706633224</v>
      </c>
      <c r="AJ138" s="126">
        <f t="shared" si="63"/>
        <v>5.5384790371624089</v>
      </c>
      <c r="AK138" s="126">
        <f t="shared" si="64"/>
        <v>-1.2027032292632218</v>
      </c>
      <c r="AL138" s="126">
        <f t="shared" si="65"/>
        <v>-6.2027032292632214</v>
      </c>
      <c r="AM138" s="126">
        <f t="shared" si="66"/>
        <v>3.7972967707367782</v>
      </c>
      <c r="AN138" s="126">
        <f t="shared" si="67"/>
        <v>-8.1507421133044726</v>
      </c>
      <c r="AO138" s="126">
        <f t="shared" si="68"/>
        <v>5.7453356547780299</v>
      </c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</row>
    <row r="139" spans="1:128">
      <c r="A139" s="117" t="s">
        <v>33</v>
      </c>
      <c r="B139" s="115" t="s">
        <v>100</v>
      </c>
      <c r="C139" s="117" t="s">
        <v>106</v>
      </c>
      <c r="D139" s="117">
        <v>1</v>
      </c>
      <c r="E139" s="115">
        <v>448.05449999999996</v>
      </c>
      <c r="F139" s="118">
        <f t="shared" si="49"/>
        <v>448.09999999999997</v>
      </c>
      <c r="G139" s="119">
        <v>3.3599999999999998E-2</v>
      </c>
      <c r="H139" s="119">
        <v>1.1900000000000001E-2</v>
      </c>
      <c r="I139" s="120">
        <v>4.5499999999999999E-2</v>
      </c>
      <c r="J139" s="118">
        <f t="shared" si="69"/>
        <v>101.54625475116018</v>
      </c>
      <c r="K139" s="127">
        <v>450</v>
      </c>
      <c r="L139" s="127">
        <v>448</v>
      </c>
      <c r="M139" s="128">
        <v>2.9499999999999998E-2</v>
      </c>
      <c r="N139" s="128">
        <v>0.10199999999999999</v>
      </c>
      <c r="O139" s="122">
        <v>3.9699999999999999E-2</v>
      </c>
      <c r="P139" s="131">
        <v>89</v>
      </c>
      <c r="Q139" s="124">
        <f t="shared" si="47"/>
        <v>-12.202380952380953</v>
      </c>
      <c r="R139" s="124">
        <f t="shared" si="47"/>
        <v>757.14285714285688</v>
      </c>
      <c r="S139" s="124">
        <f t="shared" si="47"/>
        <v>-12.747252747252746</v>
      </c>
      <c r="T139" s="124">
        <f t="shared" si="47"/>
        <v>-12.3552117031838</v>
      </c>
      <c r="U139" s="125"/>
      <c r="V139" s="126">
        <f t="shared" si="48"/>
        <v>-2.0598138245197108</v>
      </c>
      <c r="W139" s="126">
        <f t="shared" si="50"/>
        <v>-7.0598138245197113</v>
      </c>
      <c r="X139" s="126">
        <f t="shared" si="51"/>
        <v>2.9401861754802892</v>
      </c>
      <c r="Y139" s="126">
        <f t="shared" si="52"/>
        <v>-7.4633313310936042</v>
      </c>
      <c r="Z139" s="126">
        <f t="shared" si="53"/>
        <v>3.343703682054183</v>
      </c>
      <c r="AA139" s="126">
        <f t="shared" si="54"/>
        <v>1.2161269001981476</v>
      </c>
      <c r="AB139" s="126">
        <f t="shared" si="55"/>
        <v>-3.7838730998018524</v>
      </c>
      <c r="AC139" s="126">
        <f t="shared" si="56"/>
        <v>6.2161269001981481</v>
      </c>
      <c r="AD139" s="126">
        <f t="shared" si="57"/>
        <v>-8.6112143967318779</v>
      </c>
      <c r="AE139" s="126">
        <f t="shared" si="58"/>
        <v>11.043468197128174</v>
      </c>
      <c r="AF139" s="126">
        <f t="shared" si="59"/>
        <v>-1.1720546667504566</v>
      </c>
      <c r="AG139" s="126">
        <f t="shared" si="60"/>
        <v>-6.1720546667504568</v>
      </c>
      <c r="AH139" s="126">
        <f t="shared" si="61"/>
        <v>3.8279453332495432</v>
      </c>
      <c r="AI139" s="126">
        <f t="shared" si="62"/>
        <v>-7.8825883706633224</v>
      </c>
      <c r="AJ139" s="126">
        <f t="shared" si="63"/>
        <v>5.5384790371624089</v>
      </c>
      <c r="AK139" s="126">
        <f t="shared" si="64"/>
        <v>-1.2027032292632218</v>
      </c>
      <c r="AL139" s="126">
        <f t="shared" si="65"/>
        <v>-6.2027032292632214</v>
      </c>
      <c r="AM139" s="126">
        <f t="shared" si="66"/>
        <v>3.7972967707367782</v>
      </c>
      <c r="AN139" s="126">
        <f t="shared" si="67"/>
        <v>-8.1507421133044726</v>
      </c>
      <c r="AO139" s="126">
        <f t="shared" si="68"/>
        <v>5.7453356547780299</v>
      </c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</row>
    <row r="140" spans="1:128">
      <c r="A140" s="117" t="s">
        <v>33</v>
      </c>
      <c r="B140" s="115" t="s">
        <v>100</v>
      </c>
      <c r="C140" s="117" t="s">
        <v>106</v>
      </c>
      <c r="D140" s="117">
        <v>2</v>
      </c>
      <c r="E140" s="115">
        <v>448.33420000000001</v>
      </c>
      <c r="F140" s="118">
        <f t="shared" si="49"/>
        <v>448.40000000000003</v>
      </c>
      <c r="G140" s="119">
        <v>5.04E-2</v>
      </c>
      <c r="H140" s="119">
        <v>1.54E-2</v>
      </c>
      <c r="I140" s="120">
        <v>6.5799999999999997E-2</v>
      </c>
      <c r="J140" s="118">
        <f t="shared" si="69"/>
        <v>146.75738732157157</v>
      </c>
      <c r="K140" s="127">
        <v>450</v>
      </c>
      <c r="L140" s="127">
        <v>444.2</v>
      </c>
      <c r="M140" s="128">
        <v>4.7500000000000001E-2</v>
      </c>
      <c r="N140" s="128">
        <v>1.7999999999999999E-2</v>
      </c>
      <c r="O140" s="128">
        <v>6.5500000000000003E-2</v>
      </c>
      <c r="P140" s="132">
        <v>148</v>
      </c>
      <c r="Q140" s="124">
        <f t="shared" si="47"/>
        <v>-5.753968253968254</v>
      </c>
      <c r="R140" s="124">
        <f t="shared" si="47"/>
        <v>16.88311688311687</v>
      </c>
      <c r="S140" s="124">
        <f t="shared" si="47"/>
        <v>-0.45592705167172454</v>
      </c>
      <c r="T140" s="124">
        <f t="shared" si="47"/>
        <v>0.84671218335717824</v>
      </c>
      <c r="U140" s="125"/>
      <c r="V140" s="126">
        <f t="shared" si="48"/>
        <v>-2.0598138245197108</v>
      </c>
      <c r="W140" s="126">
        <f t="shared" si="50"/>
        <v>-7.0598138245197113</v>
      </c>
      <c r="X140" s="126">
        <f t="shared" si="51"/>
        <v>2.9401861754802892</v>
      </c>
      <c r="Y140" s="126">
        <f t="shared" si="52"/>
        <v>-7.4633313310936042</v>
      </c>
      <c r="Z140" s="126">
        <f t="shared" si="53"/>
        <v>3.343703682054183</v>
      </c>
      <c r="AA140" s="126">
        <f t="shared" si="54"/>
        <v>1.2161269001981476</v>
      </c>
      <c r="AB140" s="126">
        <f t="shared" si="55"/>
        <v>-3.7838730998018524</v>
      </c>
      <c r="AC140" s="126">
        <f t="shared" si="56"/>
        <v>6.2161269001981481</v>
      </c>
      <c r="AD140" s="126">
        <f t="shared" si="57"/>
        <v>-8.6112143967318779</v>
      </c>
      <c r="AE140" s="126">
        <f t="shared" si="58"/>
        <v>11.043468197128174</v>
      </c>
      <c r="AF140" s="126">
        <f t="shared" si="59"/>
        <v>-1.1720546667504566</v>
      </c>
      <c r="AG140" s="126">
        <f t="shared" si="60"/>
        <v>-6.1720546667504568</v>
      </c>
      <c r="AH140" s="126">
        <f t="shared" si="61"/>
        <v>3.8279453332495432</v>
      </c>
      <c r="AI140" s="126">
        <f t="shared" si="62"/>
        <v>-7.8825883706633224</v>
      </c>
      <c r="AJ140" s="126">
        <f t="shared" si="63"/>
        <v>5.5384790371624089</v>
      </c>
      <c r="AK140" s="126">
        <f t="shared" si="64"/>
        <v>-1.2027032292632218</v>
      </c>
      <c r="AL140" s="126">
        <f t="shared" si="65"/>
        <v>-6.2027032292632214</v>
      </c>
      <c r="AM140" s="126">
        <f t="shared" si="66"/>
        <v>3.7972967707367782</v>
      </c>
      <c r="AN140" s="126">
        <f t="shared" si="67"/>
        <v>-8.1507421133044726</v>
      </c>
      <c r="AO140" s="126">
        <f t="shared" si="68"/>
        <v>5.7453356547780299</v>
      </c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</row>
    <row r="141" spans="1:128">
      <c r="A141" s="117" t="s">
        <v>33</v>
      </c>
      <c r="B141" s="115" t="s">
        <v>100</v>
      </c>
      <c r="C141" s="117" t="s">
        <v>106</v>
      </c>
      <c r="D141" s="117">
        <v>3</v>
      </c>
      <c r="E141" s="115">
        <v>448.26139999999998</v>
      </c>
      <c r="F141" s="118">
        <f t="shared" si="49"/>
        <v>448.4</v>
      </c>
      <c r="G141" s="119">
        <v>0.1041</v>
      </c>
      <c r="H141" s="119">
        <v>3.4500000000000003E-2</v>
      </c>
      <c r="I141" s="120">
        <v>0.1386</v>
      </c>
      <c r="J141" s="118">
        <f t="shared" si="69"/>
        <v>309.15851726656587</v>
      </c>
      <c r="K141" s="127">
        <v>450</v>
      </c>
      <c r="L141" s="127">
        <v>445.2</v>
      </c>
      <c r="M141" s="128">
        <v>9.7000000000000003E-2</v>
      </c>
      <c r="N141" s="128">
        <v>3.49E-2</v>
      </c>
      <c r="O141" s="128">
        <v>0.13189999999999999</v>
      </c>
      <c r="P141" s="132">
        <v>296</v>
      </c>
      <c r="Q141" s="124">
        <f t="shared" si="47"/>
        <v>-6.8203650336215134</v>
      </c>
      <c r="R141" s="124">
        <f t="shared" si="47"/>
        <v>1.1594202898550654</v>
      </c>
      <c r="S141" s="124">
        <f t="shared" si="47"/>
        <v>-4.8340548340548422</v>
      </c>
      <c r="T141" s="124">
        <f t="shared" si="47"/>
        <v>-4.2562363744357699</v>
      </c>
      <c r="U141" s="125"/>
      <c r="V141" s="126">
        <f t="shared" si="48"/>
        <v>-2.0598138245197108</v>
      </c>
      <c r="W141" s="126">
        <f t="shared" si="50"/>
        <v>-7.0598138245197113</v>
      </c>
      <c r="X141" s="126">
        <f t="shared" si="51"/>
        <v>2.9401861754802892</v>
      </c>
      <c r="Y141" s="126">
        <f t="shared" si="52"/>
        <v>-7.4633313310936042</v>
      </c>
      <c r="Z141" s="126">
        <f t="shared" si="53"/>
        <v>3.343703682054183</v>
      </c>
      <c r="AA141" s="126">
        <f t="shared" si="54"/>
        <v>1.2161269001981476</v>
      </c>
      <c r="AB141" s="126">
        <f t="shared" si="55"/>
        <v>-3.7838730998018524</v>
      </c>
      <c r="AC141" s="126">
        <f t="shared" si="56"/>
        <v>6.2161269001981481</v>
      </c>
      <c r="AD141" s="126">
        <f t="shared" si="57"/>
        <v>-8.6112143967318779</v>
      </c>
      <c r="AE141" s="126">
        <f t="shared" si="58"/>
        <v>11.043468197128174</v>
      </c>
      <c r="AF141" s="126">
        <f t="shared" si="59"/>
        <v>-1.1720546667504566</v>
      </c>
      <c r="AG141" s="126">
        <f t="shared" si="60"/>
        <v>-6.1720546667504568</v>
      </c>
      <c r="AH141" s="126">
        <f t="shared" si="61"/>
        <v>3.8279453332495432</v>
      </c>
      <c r="AI141" s="126">
        <f t="shared" si="62"/>
        <v>-7.8825883706633224</v>
      </c>
      <c r="AJ141" s="126">
        <f t="shared" si="63"/>
        <v>5.5384790371624089</v>
      </c>
      <c r="AK141" s="126">
        <f t="shared" si="64"/>
        <v>-1.2027032292632218</v>
      </c>
      <c r="AL141" s="126">
        <f t="shared" si="65"/>
        <v>-6.2027032292632214</v>
      </c>
      <c r="AM141" s="126">
        <f t="shared" si="66"/>
        <v>3.7972967707367782</v>
      </c>
      <c r="AN141" s="126">
        <f t="shared" si="67"/>
        <v>-8.1507421133044726</v>
      </c>
      <c r="AO141" s="126">
        <f t="shared" si="68"/>
        <v>5.7453356547780299</v>
      </c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</row>
    <row r="142" spans="1:128">
      <c r="A142" s="117" t="s">
        <v>33</v>
      </c>
      <c r="B142" s="115" t="s">
        <v>100</v>
      </c>
      <c r="C142" s="117" t="s">
        <v>106</v>
      </c>
      <c r="D142" s="117">
        <v>4</v>
      </c>
      <c r="E142" s="115">
        <v>448.99740000000003</v>
      </c>
      <c r="F142" s="118">
        <f t="shared" si="49"/>
        <v>449.30000000000007</v>
      </c>
      <c r="G142" s="119">
        <v>0.25240000000000001</v>
      </c>
      <c r="H142" s="119">
        <v>5.0200000000000002E-2</v>
      </c>
      <c r="I142" s="120">
        <v>0.30260000000000004</v>
      </c>
      <c r="J142" s="118">
        <f t="shared" si="69"/>
        <v>673.7746353332335</v>
      </c>
      <c r="K142" s="127">
        <v>450</v>
      </c>
      <c r="L142" s="127">
        <v>446.2</v>
      </c>
      <c r="M142" s="128">
        <v>0.24610000000000001</v>
      </c>
      <c r="N142" s="128">
        <v>5.5199999999999999E-2</v>
      </c>
      <c r="O142" s="128">
        <v>0.30130000000000001</v>
      </c>
      <c r="P142" s="132">
        <v>676</v>
      </c>
      <c r="Q142" s="124">
        <f t="shared" si="47"/>
        <v>-2.4960380348652929</v>
      </c>
      <c r="R142" s="124">
        <f t="shared" si="47"/>
        <v>9.9601593625497955</v>
      </c>
      <c r="S142" s="124">
        <f t="shared" si="47"/>
        <v>-0.42961004626570498</v>
      </c>
      <c r="T142" s="124">
        <f t="shared" si="47"/>
        <v>0.33028323567952078</v>
      </c>
      <c r="U142" s="125"/>
      <c r="V142" s="126">
        <f t="shared" si="48"/>
        <v>-2.0598138245197108</v>
      </c>
      <c r="W142" s="126">
        <f t="shared" si="50"/>
        <v>-7.0598138245197113</v>
      </c>
      <c r="X142" s="126">
        <f t="shared" si="51"/>
        <v>2.9401861754802892</v>
      </c>
      <c r="Y142" s="126">
        <f t="shared" si="52"/>
        <v>-7.4633313310936042</v>
      </c>
      <c r="Z142" s="126">
        <f t="shared" si="53"/>
        <v>3.343703682054183</v>
      </c>
      <c r="AA142" s="126">
        <f t="shared" si="54"/>
        <v>1.2161269001981476</v>
      </c>
      <c r="AB142" s="126">
        <f t="shared" si="55"/>
        <v>-3.7838730998018524</v>
      </c>
      <c r="AC142" s="126">
        <f t="shared" si="56"/>
        <v>6.2161269001981481</v>
      </c>
      <c r="AD142" s="126">
        <f t="shared" si="57"/>
        <v>-8.6112143967318779</v>
      </c>
      <c r="AE142" s="126">
        <f t="shared" si="58"/>
        <v>11.043468197128174</v>
      </c>
      <c r="AF142" s="126">
        <f t="shared" si="59"/>
        <v>-1.1720546667504566</v>
      </c>
      <c r="AG142" s="126">
        <f t="shared" si="60"/>
        <v>-6.1720546667504568</v>
      </c>
      <c r="AH142" s="126">
        <f t="shared" si="61"/>
        <v>3.8279453332495432</v>
      </c>
      <c r="AI142" s="126">
        <f t="shared" si="62"/>
        <v>-7.8825883706633224</v>
      </c>
      <c r="AJ142" s="126">
        <f t="shared" si="63"/>
        <v>5.5384790371624089</v>
      </c>
      <c r="AK142" s="126">
        <f t="shared" si="64"/>
        <v>-1.2027032292632218</v>
      </c>
      <c r="AL142" s="126">
        <f t="shared" si="65"/>
        <v>-6.2027032292632214</v>
      </c>
      <c r="AM142" s="126">
        <f t="shared" si="66"/>
        <v>3.7972967707367782</v>
      </c>
      <c r="AN142" s="126">
        <f t="shared" si="67"/>
        <v>-8.1507421133044726</v>
      </c>
      <c r="AO142" s="126">
        <f t="shared" si="68"/>
        <v>5.7453356547780299</v>
      </c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</row>
    <row r="143" spans="1:128">
      <c r="A143" s="117" t="s">
        <v>33</v>
      </c>
      <c r="B143" s="115" t="s">
        <v>100</v>
      </c>
      <c r="C143" s="117" t="s">
        <v>106</v>
      </c>
      <c r="D143" s="117">
        <v>5</v>
      </c>
      <c r="E143" s="115">
        <v>448.46829999999994</v>
      </c>
      <c r="F143" s="118">
        <f t="shared" si="49"/>
        <v>449.09999999999997</v>
      </c>
      <c r="G143" s="119">
        <v>0.502</v>
      </c>
      <c r="H143" s="119">
        <v>0.12970000000000001</v>
      </c>
      <c r="I143" s="120">
        <v>0.63170000000000004</v>
      </c>
      <c r="J143" s="118">
        <f t="shared" si="69"/>
        <v>1407.8239043311787</v>
      </c>
      <c r="K143" s="127">
        <v>450</v>
      </c>
      <c r="L143" s="127">
        <v>446.5</v>
      </c>
      <c r="M143" s="128">
        <v>0.4874</v>
      </c>
      <c r="N143" s="128">
        <v>0.13450000000000001</v>
      </c>
      <c r="O143" s="128">
        <v>0.62190000000000001</v>
      </c>
      <c r="P143" s="132">
        <v>1394</v>
      </c>
      <c r="Q143" s="124">
        <f t="shared" si="47"/>
        <v>-2.9083665338645424</v>
      </c>
      <c r="R143" s="124">
        <f t="shared" si="47"/>
        <v>3.7008481110254419</v>
      </c>
      <c r="S143" s="124">
        <f t="shared" si="47"/>
        <v>-1.5513693208801695</v>
      </c>
      <c r="T143" s="124">
        <f t="shared" si="47"/>
        <v>-0.98193419565113116</v>
      </c>
      <c r="U143" s="125"/>
      <c r="V143" s="126">
        <f t="shared" si="48"/>
        <v>-2.0598138245197108</v>
      </c>
      <c r="W143" s="126">
        <f t="shared" si="50"/>
        <v>-7.0598138245197113</v>
      </c>
      <c r="X143" s="126">
        <f t="shared" si="51"/>
        <v>2.9401861754802892</v>
      </c>
      <c r="Y143" s="126">
        <f t="shared" si="52"/>
        <v>-7.4633313310936042</v>
      </c>
      <c r="Z143" s="126">
        <f t="shared" si="53"/>
        <v>3.343703682054183</v>
      </c>
      <c r="AA143" s="126">
        <f t="shared" si="54"/>
        <v>1.2161269001981476</v>
      </c>
      <c r="AB143" s="126">
        <f t="shared" si="55"/>
        <v>-3.7838730998018524</v>
      </c>
      <c r="AC143" s="126">
        <f t="shared" si="56"/>
        <v>6.2161269001981481</v>
      </c>
      <c r="AD143" s="126">
        <f t="shared" si="57"/>
        <v>-8.6112143967318779</v>
      </c>
      <c r="AE143" s="126">
        <f t="shared" si="58"/>
        <v>11.043468197128174</v>
      </c>
      <c r="AF143" s="126">
        <f t="shared" si="59"/>
        <v>-1.1720546667504566</v>
      </c>
      <c r="AG143" s="126">
        <f t="shared" si="60"/>
        <v>-6.1720546667504568</v>
      </c>
      <c r="AH143" s="126">
        <f t="shared" si="61"/>
        <v>3.8279453332495432</v>
      </c>
      <c r="AI143" s="126">
        <f t="shared" si="62"/>
        <v>-7.8825883706633224</v>
      </c>
      <c r="AJ143" s="126">
        <f t="shared" si="63"/>
        <v>5.5384790371624089</v>
      </c>
      <c r="AK143" s="126">
        <f t="shared" si="64"/>
        <v>-1.2027032292632218</v>
      </c>
      <c r="AL143" s="126">
        <f t="shared" si="65"/>
        <v>-6.2027032292632214</v>
      </c>
      <c r="AM143" s="126">
        <f t="shared" si="66"/>
        <v>3.7972967707367782</v>
      </c>
      <c r="AN143" s="126">
        <f t="shared" si="67"/>
        <v>-8.1507421133044726</v>
      </c>
      <c r="AO143" s="126">
        <f t="shared" si="68"/>
        <v>5.7453356547780299</v>
      </c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</row>
    <row r="144" spans="1:128">
      <c r="A144" s="117" t="s">
        <v>33</v>
      </c>
      <c r="B144" s="115" t="s">
        <v>100</v>
      </c>
      <c r="C144" s="117" t="s">
        <v>106</v>
      </c>
      <c r="D144" s="117">
        <v>6</v>
      </c>
      <c r="E144" s="115">
        <v>447.99769999999995</v>
      </c>
      <c r="F144" s="118">
        <f t="shared" si="49"/>
        <v>448.9</v>
      </c>
      <c r="G144" s="119">
        <v>0.74990000000000001</v>
      </c>
      <c r="H144" s="119">
        <v>0.15240000000000001</v>
      </c>
      <c r="I144" s="120">
        <v>0.90229999999999999</v>
      </c>
      <c r="J144" s="118">
        <f t="shared" si="69"/>
        <v>2012.5431900597048</v>
      </c>
      <c r="K144" s="127">
        <v>450</v>
      </c>
      <c r="L144" s="127">
        <v>444.4</v>
      </c>
      <c r="M144" s="128">
        <v>1.4964999999999999</v>
      </c>
      <c r="N144" s="128">
        <v>0.15659999999999999</v>
      </c>
      <c r="O144" s="128">
        <v>1.6531</v>
      </c>
      <c r="P144" s="132">
        <v>3727</v>
      </c>
      <c r="Q144" s="124">
        <f t="shared" si="47"/>
        <v>99.559941325510053</v>
      </c>
      <c r="R144" s="124">
        <f t="shared" si="47"/>
        <v>2.7559055118110116</v>
      </c>
      <c r="S144" s="124">
        <f t="shared" si="47"/>
        <v>83.20957552920315</v>
      </c>
      <c r="T144" s="124">
        <f t="shared" si="47"/>
        <v>85.188572270562474</v>
      </c>
      <c r="U144" s="125"/>
      <c r="V144" s="126">
        <f t="shared" si="48"/>
        <v>-2.0598138245197108</v>
      </c>
      <c r="W144" s="126">
        <f t="shared" si="50"/>
        <v>-7.0598138245197113</v>
      </c>
      <c r="X144" s="126">
        <f t="shared" si="51"/>
        <v>2.9401861754802892</v>
      </c>
      <c r="Y144" s="126">
        <f t="shared" si="52"/>
        <v>-7.4633313310936042</v>
      </c>
      <c r="Z144" s="126">
        <f t="shared" si="53"/>
        <v>3.343703682054183</v>
      </c>
      <c r="AA144" s="126">
        <f t="shared" si="54"/>
        <v>1.2161269001981476</v>
      </c>
      <c r="AB144" s="126">
        <f t="shared" si="55"/>
        <v>-3.7838730998018524</v>
      </c>
      <c r="AC144" s="126">
        <f t="shared" si="56"/>
        <v>6.2161269001981481</v>
      </c>
      <c r="AD144" s="126">
        <f t="shared" si="57"/>
        <v>-8.6112143967318779</v>
      </c>
      <c r="AE144" s="126">
        <f t="shared" si="58"/>
        <v>11.043468197128174</v>
      </c>
      <c r="AF144" s="126">
        <f t="shared" si="59"/>
        <v>-1.1720546667504566</v>
      </c>
      <c r="AG144" s="126">
        <f t="shared" si="60"/>
        <v>-6.1720546667504568</v>
      </c>
      <c r="AH144" s="126">
        <f t="shared" si="61"/>
        <v>3.8279453332495432</v>
      </c>
      <c r="AI144" s="126">
        <f t="shared" si="62"/>
        <v>-7.8825883706633224</v>
      </c>
      <c r="AJ144" s="126">
        <f t="shared" si="63"/>
        <v>5.5384790371624089</v>
      </c>
      <c r="AK144" s="126">
        <f t="shared" si="64"/>
        <v>-1.2027032292632218</v>
      </c>
      <c r="AL144" s="126">
        <f t="shared" si="65"/>
        <v>-6.2027032292632214</v>
      </c>
      <c r="AM144" s="126">
        <f t="shared" si="66"/>
        <v>3.7972967707367782</v>
      </c>
      <c r="AN144" s="126">
        <f t="shared" si="67"/>
        <v>-8.1507421133044726</v>
      </c>
      <c r="AO144" s="126">
        <f t="shared" si="68"/>
        <v>5.7453356547780299</v>
      </c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</row>
    <row r="145" spans="1:128">
      <c r="A145" s="117" t="s">
        <v>33</v>
      </c>
      <c r="B145" s="115" t="s">
        <v>100</v>
      </c>
      <c r="C145" s="117" t="s">
        <v>106</v>
      </c>
      <c r="D145" s="117">
        <v>7</v>
      </c>
      <c r="E145" s="115">
        <v>448.06349999999998</v>
      </c>
      <c r="F145" s="118">
        <f t="shared" si="49"/>
        <v>450</v>
      </c>
      <c r="G145" s="119">
        <v>1.5183</v>
      </c>
      <c r="H145" s="119">
        <v>0.41820000000000002</v>
      </c>
      <c r="I145" s="120">
        <v>1.9365000000000001</v>
      </c>
      <c r="J145" s="118">
        <f t="shared" si="69"/>
        <v>4314.8945246899839</v>
      </c>
      <c r="K145" s="127">
        <v>450</v>
      </c>
      <c r="L145" s="127">
        <v>454.4</v>
      </c>
      <c r="M145" s="128">
        <v>0.66620000000000001</v>
      </c>
      <c r="N145" s="128">
        <v>0.40760000000000002</v>
      </c>
      <c r="O145" s="128">
        <v>1.0738000000000001</v>
      </c>
      <c r="P145" s="132">
        <v>2365</v>
      </c>
      <c r="Q145" s="124">
        <f t="shared" si="47"/>
        <v>-56.121978528617532</v>
      </c>
      <c r="R145" s="124">
        <f t="shared" si="47"/>
        <v>-2.5346724055475844</v>
      </c>
      <c r="S145" s="124">
        <f t="shared" si="47"/>
        <v>-44.549444874774075</v>
      </c>
      <c r="T145" s="124">
        <f t="shared" si="47"/>
        <v>-45.189853738778929</v>
      </c>
      <c r="U145" s="125"/>
      <c r="V145" s="126">
        <f t="shared" si="48"/>
        <v>-2.0598138245197108</v>
      </c>
      <c r="W145" s="126">
        <f t="shared" si="50"/>
        <v>-7.0598138245197113</v>
      </c>
      <c r="X145" s="126">
        <f t="shared" si="51"/>
        <v>2.9401861754802892</v>
      </c>
      <c r="Y145" s="126">
        <f t="shared" si="52"/>
        <v>-7.4633313310936042</v>
      </c>
      <c r="Z145" s="126">
        <f t="shared" si="53"/>
        <v>3.343703682054183</v>
      </c>
      <c r="AA145" s="126">
        <f t="shared" si="54"/>
        <v>1.2161269001981476</v>
      </c>
      <c r="AB145" s="126">
        <f t="shared" si="55"/>
        <v>-3.7838730998018524</v>
      </c>
      <c r="AC145" s="126">
        <f t="shared" si="56"/>
        <v>6.2161269001981481</v>
      </c>
      <c r="AD145" s="126">
        <f t="shared" si="57"/>
        <v>-8.6112143967318779</v>
      </c>
      <c r="AE145" s="126">
        <f t="shared" si="58"/>
        <v>11.043468197128174</v>
      </c>
      <c r="AF145" s="126">
        <f t="shared" si="59"/>
        <v>-1.1720546667504566</v>
      </c>
      <c r="AG145" s="126">
        <f t="shared" si="60"/>
        <v>-6.1720546667504568</v>
      </c>
      <c r="AH145" s="126">
        <f t="shared" si="61"/>
        <v>3.8279453332495432</v>
      </c>
      <c r="AI145" s="126">
        <f t="shared" si="62"/>
        <v>-7.8825883706633224</v>
      </c>
      <c r="AJ145" s="126">
        <f t="shared" si="63"/>
        <v>5.5384790371624089</v>
      </c>
      <c r="AK145" s="126">
        <f t="shared" si="64"/>
        <v>-1.2027032292632218</v>
      </c>
      <c r="AL145" s="126">
        <f t="shared" si="65"/>
        <v>-6.2027032292632214</v>
      </c>
      <c r="AM145" s="126">
        <f t="shared" si="66"/>
        <v>3.7972967707367782</v>
      </c>
      <c r="AN145" s="126">
        <f t="shared" si="67"/>
        <v>-8.1507421133044726</v>
      </c>
      <c r="AO145" s="126">
        <f t="shared" si="68"/>
        <v>5.7453356547780299</v>
      </c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</row>
    <row r="146" spans="1:128">
      <c r="A146" s="117" t="s">
        <v>33</v>
      </c>
      <c r="B146" s="115" t="s">
        <v>100</v>
      </c>
      <c r="C146" s="117" t="s">
        <v>106</v>
      </c>
      <c r="D146" s="117">
        <v>8</v>
      </c>
      <c r="E146" s="115">
        <v>448.50790000000001</v>
      </c>
      <c r="F146" s="118">
        <f t="shared" si="49"/>
        <v>451</v>
      </c>
      <c r="G146" s="119">
        <v>1.9905999999999999</v>
      </c>
      <c r="H146" s="119">
        <v>0.50149999999999995</v>
      </c>
      <c r="I146" s="120">
        <v>2.4920999999999998</v>
      </c>
      <c r="J146" s="118">
        <f t="shared" si="69"/>
        <v>5544.7972665021825</v>
      </c>
      <c r="K146" s="127">
        <v>450</v>
      </c>
      <c r="L146" s="127">
        <v>449.5</v>
      </c>
      <c r="M146" s="128">
        <v>2.0194999999999999</v>
      </c>
      <c r="N146" s="128">
        <v>0.50570000000000004</v>
      </c>
      <c r="O146" s="128">
        <v>2.5251999999999999</v>
      </c>
      <c r="P146" s="132">
        <v>5631</v>
      </c>
      <c r="Q146" s="124">
        <f t="shared" si="47"/>
        <v>1.451823570782675</v>
      </c>
      <c r="R146" s="124">
        <f t="shared" si="47"/>
        <v>0.83748753738785497</v>
      </c>
      <c r="S146" s="124">
        <f>((O146-I146)/I146)*100</f>
        <v>1.3281971028449955</v>
      </c>
      <c r="T146" s="124">
        <f t="shared" si="47"/>
        <v>1.5546597892513503</v>
      </c>
      <c r="U146" s="125"/>
      <c r="V146" s="126">
        <f t="shared" ref="V146:V165" si="70">$Q$180</f>
        <v>-2.0598138245197108</v>
      </c>
      <c r="W146" s="126">
        <f t="shared" ref="W146:W165" si="71">$Q$180-5</f>
        <v>-7.0598138245197113</v>
      </c>
      <c r="X146" s="126">
        <f t="shared" ref="X146:X165" si="72">$Q$180+5</f>
        <v>2.9401861754802892</v>
      </c>
      <c r="Y146" s="126">
        <f t="shared" ref="Y146:Y165" si="73">($Q$180-(3*$Q$183))</f>
        <v>-7.4633313310936042</v>
      </c>
      <c r="Z146" s="126">
        <f t="shared" ref="Z146:Z165" si="74">($Q$180+(3*$Q$183))</f>
        <v>3.343703682054183</v>
      </c>
      <c r="AA146" s="126">
        <f t="shared" ref="AA146:AA165" si="75">$R$180</f>
        <v>1.2161269001981476</v>
      </c>
      <c r="AB146" s="126">
        <f t="shared" ref="AB146:AB165" si="76">$R$180-5</f>
        <v>-3.7838730998018524</v>
      </c>
      <c r="AC146" s="126">
        <f t="shared" ref="AC146:AC165" si="77">$R$180+5</f>
        <v>6.2161269001981481</v>
      </c>
      <c r="AD146" s="126">
        <f t="shared" ref="AD146:AD165" si="78">($R$180-(3*$R$183))</f>
        <v>-8.6112143967318779</v>
      </c>
      <c r="AE146" s="126">
        <f t="shared" ref="AE146:AE165" si="79">($R$180+(3*$R$183))</f>
        <v>11.043468197128174</v>
      </c>
      <c r="AF146" s="126">
        <f t="shared" ref="AF146:AF165" si="80">$S$180</f>
        <v>-1.1720546667504566</v>
      </c>
      <c r="AG146" s="126">
        <f t="shared" ref="AG146:AG165" si="81">$S$180-5</f>
        <v>-6.1720546667504568</v>
      </c>
      <c r="AH146" s="126">
        <f t="shared" ref="AH146:AH165" si="82">$S$180+5</f>
        <v>3.8279453332495432</v>
      </c>
      <c r="AI146" s="126">
        <f t="shared" ref="AI146:AI165" si="83">($S$180-(3*$S$183))</f>
        <v>-7.8825883706633224</v>
      </c>
      <c r="AJ146" s="126">
        <f t="shared" ref="AJ146:AJ165" si="84">($S$180+(3*$S$183))</f>
        <v>5.5384790371624089</v>
      </c>
      <c r="AK146" s="126">
        <f t="shared" ref="AK146:AK165" si="85">$T$180</f>
        <v>-1.2027032292632218</v>
      </c>
      <c r="AL146" s="126">
        <f t="shared" ref="AL146:AL165" si="86">$T$180-5</f>
        <v>-6.2027032292632214</v>
      </c>
      <c r="AM146" s="126">
        <f t="shared" ref="AM146:AM165" si="87">$T$180+5</f>
        <v>3.7972967707367782</v>
      </c>
      <c r="AN146" s="126">
        <f t="shared" ref="AN146:AN165" si="88">($T$180-(3*$T$183))</f>
        <v>-8.1507421133044726</v>
      </c>
      <c r="AO146" s="126">
        <f t="shared" ref="AO146:AO165" si="89">($T$180+(3*$T$183))</f>
        <v>5.7453356547780299</v>
      </c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</row>
    <row r="147" spans="1:128">
      <c r="A147" s="117" t="s">
        <v>33</v>
      </c>
      <c r="B147" s="115" t="s">
        <v>100</v>
      </c>
      <c r="C147" s="117" t="s">
        <v>106</v>
      </c>
      <c r="D147" s="117">
        <v>9</v>
      </c>
      <c r="E147" s="115">
        <v>448.85454000000004</v>
      </c>
      <c r="F147" s="118">
        <f t="shared" si="49"/>
        <v>452.1</v>
      </c>
      <c r="G147" s="119">
        <v>2.49647</v>
      </c>
      <c r="H147" s="119">
        <v>0.74899000000000004</v>
      </c>
      <c r="I147" s="120">
        <v>3.24546</v>
      </c>
      <c r="J147" s="118">
        <f t="shared" si="69"/>
        <v>7210.8627560592122</v>
      </c>
      <c r="K147" s="127">
        <v>450</v>
      </c>
      <c r="L147" s="127">
        <v>438.2</v>
      </c>
      <c r="M147" s="128">
        <v>2.4156</v>
      </c>
      <c r="N147" s="128">
        <v>0.76390000000000002</v>
      </c>
      <c r="O147" s="128">
        <v>3.1795</v>
      </c>
      <c r="P147" s="132">
        <v>7277</v>
      </c>
      <c r="Q147" s="124">
        <f t="shared" si="47"/>
        <v>-3.2393739960824681</v>
      </c>
      <c r="R147" s="124">
        <f t="shared" si="47"/>
        <v>1.99068078345505</v>
      </c>
      <c r="S147" s="124">
        <f t="shared" si="47"/>
        <v>-2.0323775366203871</v>
      </c>
      <c r="T147" s="124">
        <f t="shared" si="47"/>
        <v>0.9171890545997895</v>
      </c>
      <c r="U147" s="125"/>
      <c r="V147" s="126">
        <f t="shared" si="70"/>
        <v>-2.0598138245197108</v>
      </c>
      <c r="W147" s="126">
        <f t="shared" si="71"/>
        <v>-7.0598138245197113</v>
      </c>
      <c r="X147" s="126">
        <f t="shared" si="72"/>
        <v>2.9401861754802892</v>
      </c>
      <c r="Y147" s="126">
        <f t="shared" si="73"/>
        <v>-7.4633313310936042</v>
      </c>
      <c r="Z147" s="126">
        <f t="shared" si="74"/>
        <v>3.343703682054183</v>
      </c>
      <c r="AA147" s="126">
        <f t="shared" si="75"/>
        <v>1.2161269001981476</v>
      </c>
      <c r="AB147" s="126">
        <f t="shared" si="76"/>
        <v>-3.7838730998018524</v>
      </c>
      <c r="AC147" s="126">
        <f t="shared" si="77"/>
        <v>6.2161269001981481</v>
      </c>
      <c r="AD147" s="126">
        <f t="shared" si="78"/>
        <v>-8.6112143967318779</v>
      </c>
      <c r="AE147" s="126">
        <f t="shared" si="79"/>
        <v>11.043468197128174</v>
      </c>
      <c r="AF147" s="126">
        <f t="shared" si="80"/>
        <v>-1.1720546667504566</v>
      </c>
      <c r="AG147" s="126">
        <f t="shared" si="81"/>
        <v>-6.1720546667504568</v>
      </c>
      <c r="AH147" s="126">
        <f t="shared" si="82"/>
        <v>3.8279453332495432</v>
      </c>
      <c r="AI147" s="126">
        <f t="shared" si="83"/>
        <v>-7.8825883706633224</v>
      </c>
      <c r="AJ147" s="126">
        <f t="shared" si="84"/>
        <v>5.5384790371624089</v>
      </c>
      <c r="AK147" s="126">
        <f t="shared" si="85"/>
        <v>-1.2027032292632218</v>
      </c>
      <c r="AL147" s="126">
        <f t="shared" si="86"/>
        <v>-6.2027032292632214</v>
      </c>
      <c r="AM147" s="126">
        <f t="shared" si="87"/>
        <v>3.7972967707367782</v>
      </c>
      <c r="AN147" s="126">
        <f t="shared" si="88"/>
        <v>-8.1507421133044726</v>
      </c>
      <c r="AO147" s="126">
        <f t="shared" si="89"/>
        <v>5.7453356547780299</v>
      </c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</row>
    <row r="148" spans="1:128">
      <c r="A148" s="117" t="s">
        <v>36</v>
      </c>
      <c r="B148" s="115" t="s">
        <v>101</v>
      </c>
      <c r="C148" s="116" t="s">
        <v>148</v>
      </c>
      <c r="D148" s="117">
        <v>1</v>
      </c>
      <c r="E148" s="115">
        <v>447.65910000000002</v>
      </c>
      <c r="F148" s="118">
        <f t="shared" si="49"/>
        <v>447.7</v>
      </c>
      <c r="G148" s="119">
        <v>2.9499999999999998E-2</v>
      </c>
      <c r="H148" s="119">
        <v>1.14E-2</v>
      </c>
      <c r="I148" s="120">
        <v>4.0899999999999999E-2</v>
      </c>
      <c r="J148" s="118">
        <f t="shared" si="69"/>
        <v>91.361015291482644</v>
      </c>
      <c r="K148" s="127"/>
      <c r="L148" s="127"/>
      <c r="M148" s="128"/>
      <c r="N148" s="128"/>
      <c r="O148" s="122">
        <v>4.0899999999999999E-2</v>
      </c>
      <c r="P148" s="131">
        <v>86.906000000000006</v>
      </c>
      <c r="Q148" s="124"/>
      <c r="R148" s="124"/>
      <c r="S148" s="124">
        <f t="shared" si="47"/>
        <v>0</v>
      </c>
      <c r="T148" s="124">
        <f t="shared" si="47"/>
        <v>-4.8762760322541734</v>
      </c>
      <c r="U148" s="125"/>
      <c r="V148" s="126">
        <f t="shared" si="70"/>
        <v>-2.0598138245197108</v>
      </c>
      <c r="W148" s="126">
        <f t="shared" si="71"/>
        <v>-7.0598138245197113</v>
      </c>
      <c r="X148" s="126">
        <f t="shared" si="72"/>
        <v>2.9401861754802892</v>
      </c>
      <c r="Y148" s="126">
        <f t="shared" si="73"/>
        <v>-7.4633313310936042</v>
      </c>
      <c r="Z148" s="126">
        <f t="shared" si="74"/>
        <v>3.343703682054183</v>
      </c>
      <c r="AA148" s="126">
        <f t="shared" si="75"/>
        <v>1.2161269001981476</v>
      </c>
      <c r="AB148" s="126">
        <f t="shared" si="76"/>
        <v>-3.7838730998018524</v>
      </c>
      <c r="AC148" s="126">
        <f t="shared" si="77"/>
        <v>6.2161269001981481</v>
      </c>
      <c r="AD148" s="126">
        <f t="shared" si="78"/>
        <v>-8.6112143967318779</v>
      </c>
      <c r="AE148" s="126">
        <f t="shared" si="79"/>
        <v>11.043468197128174</v>
      </c>
      <c r="AF148" s="126">
        <f t="shared" si="80"/>
        <v>-1.1720546667504566</v>
      </c>
      <c r="AG148" s="126">
        <f t="shared" si="81"/>
        <v>-6.1720546667504568</v>
      </c>
      <c r="AH148" s="126">
        <f t="shared" si="82"/>
        <v>3.8279453332495432</v>
      </c>
      <c r="AI148" s="126">
        <f t="shared" si="83"/>
        <v>-7.8825883706633224</v>
      </c>
      <c r="AJ148" s="126">
        <f t="shared" si="84"/>
        <v>5.5384790371624089</v>
      </c>
      <c r="AK148" s="126">
        <f t="shared" si="85"/>
        <v>-1.2027032292632218</v>
      </c>
      <c r="AL148" s="126">
        <f t="shared" si="86"/>
        <v>-6.2027032292632214</v>
      </c>
      <c r="AM148" s="126">
        <f t="shared" si="87"/>
        <v>3.7972967707367782</v>
      </c>
      <c r="AN148" s="126">
        <f t="shared" si="88"/>
        <v>-8.1507421133044726</v>
      </c>
      <c r="AO148" s="126">
        <f t="shared" si="89"/>
        <v>5.7453356547780299</v>
      </c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</row>
    <row r="149" spans="1:128">
      <c r="A149" s="117" t="s">
        <v>36</v>
      </c>
      <c r="B149" s="115" t="s">
        <v>101</v>
      </c>
      <c r="C149" s="116" t="s">
        <v>148</v>
      </c>
      <c r="D149" s="117">
        <v>2</v>
      </c>
      <c r="E149" s="115">
        <v>448.03290000000004</v>
      </c>
      <c r="F149" s="118">
        <f t="shared" si="49"/>
        <v>448.1</v>
      </c>
      <c r="G149" s="119">
        <v>5.0999999999999997E-2</v>
      </c>
      <c r="H149" s="119">
        <v>1.61E-2</v>
      </c>
      <c r="I149" s="120">
        <v>6.7099999999999993E-2</v>
      </c>
      <c r="J149" s="118">
        <f t="shared" si="69"/>
        <v>149.75732335300523</v>
      </c>
      <c r="K149" s="127"/>
      <c r="L149" s="127"/>
      <c r="M149" s="128"/>
      <c r="N149" s="128"/>
      <c r="O149" s="128">
        <v>6.7699999999999996E-2</v>
      </c>
      <c r="P149" s="132">
        <v>147.97790000000001</v>
      </c>
      <c r="Q149" s="124"/>
      <c r="R149" s="124"/>
      <c r="S149" s="124">
        <f t="shared" si="47"/>
        <v>0.8941877794336861</v>
      </c>
      <c r="T149" s="124">
        <f t="shared" si="47"/>
        <v>-1.1882045653358826</v>
      </c>
      <c r="U149" s="125"/>
      <c r="V149" s="126">
        <f t="shared" si="70"/>
        <v>-2.0598138245197108</v>
      </c>
      <c r="W149" s="126">
        <f t="shared" si="71"/>
        <v>-7.0598138245197113</v>
      </c>
      <c r="X149" s="126">
        <f t="shared" si="72"/>
        <v>2.9401861754802892</v>
      </c>
      <c r="Y149" s="126">
        <f t="shared" si="73"/>
        <v>-7.4633313310936042</v>
      </c>
      <c r="Z149" s="126">
        <f t="shared" si="74"/>
        <v>3.343703682054183</v>
      </c>
      <c r="AA149" s="126">
        <f t="shared" si="75"/>
        <v>1.2161269001981476</v>
      </c>
      <c r="AB149" s="126">
        <f t="shared" si="76"/>
        <v>-3.7838730998018524</v>
      </c>
      <c r="AC149" s="126">
        <f t="shared" si="77"/>
        <v>6.2161269001981481</v>
      </c>
      <c r="AD149" s="126">
        <f t="shared" si="78"/>
        <v>-8.6112143967318779</v>
      </c>
      <c r="AE149" s="126">
        <f t="shared" si="79"/>
        <v>11.043468197128174</v>
      </c>
      <c r="AF149" s="126">
        <f t="shared" si="80"/>
        <v>-1.1720546667504566</v>
      </c>
      <c r="AG149" s="126">
        <f t="shared" si="81"/>
        <v>-6.1720546667504568</v>
      </c>
      <c r="AH149" s="126">
        <f t="shared" si="82"/>
        <v>3.8279453332495432</v>
      </c>
      <c r="AI149" s="126">
        <f t="shared" si="83"/>
        <v>-7.8825883706633224</v>
      </c>
      <c r="AJ149" s="126">
        <f t="shared" si="84"/>
        <v>5.5384790371624089</v>
      </c>
      <c r="AK149" s="126">
        <f t="shared" si="85"/>
        <v>-1.2027032292632218</v>
      </c>
      <c r="AL149" s="126">
        <f t="shared" si="86"/>
        <v>-6.2027032292632214</v>
      </c>
      <c r="AM149" s="126">
        <f t="shared" si="87"/>
        <v>3.7972967707367782</v>
      </c>
      <c r="AN149" s="126">
        <f t="shared" si="88"/>
        <v>-8.1507421133044726</v>
      </c>
      <c r="AO149" s="126">
        <f t="shared" si="89"/>
        <v>5.7453356547780299</v>
      </c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</row>
    <row r="150" spans="1:128">
      <c r="A150" s="117" t="s">
        <v>36</v>
      </c>
      <c r="B150" s="115" t="s">
        <v>101</v>
      </c>
      <c r="C150" s="116" t="s">
        <v>148</v>
      </c>
      <c r="D150" s="117">
        <v>3</v>
      </c>
      <c r="E150" s="115">
        <v>448.25520000000006</v>
      </c>
      <c r="F150" s="118">
        <f t="shared" si="49"/>
        <v>448.40000000000009</v>
      </c>
      <c r="G150" s="119">
        <v>0.11269999999999999</v>
      </c>
      <c r="H150" s="119">
        <v>3.2099999999999997E-2</v>
      </c>
      <c r="I150" s="120">
        <v>0.14479999999999998</v>
      </c>
      <c r="J150" s="118">
        <f t="shared" si="69"/>
        <v>322.99090021805176</v>
      </c>
      <c r="K150" s="127"/>
      <c r="L150" s="127"/>
      <c r="M150" s="128"/>
      <c r="N150" s="128"/>
      <c r="O150" s="128">
        <v>0.14560000000000001</v>
      </c>
      <c r="P150" s="132">
        <v>321.04770000000002</v>
      </c>
      <c r="Q150" s="124"/>
      <c r="R150" s="124"/>
      <c r="S150" s="124">
        <f t="shared" si="47"/>
        <v>0.55248618784531967</v>
      </c>
      <c r="T150" s="124">
        <f t="shared" si="47"/>
        <v>-0.60162692408358398</v>
      </c>
      <c r="U150" s="125"/>
      <c r="V150" s="126">
        <f t="shared" si="70"/>
        <v>-2.0598138245197108</v>
      </c>
      <c r="W150" s="126">
        <f t="shared" si="71"/>
        <v>-7.0598138245197113</v>
      </c>
      <c r="X150" s="126">
        <f t="shared" si="72"/>
        <v>2.9401861754802892</v>
      </c>
      <c r="Y150" s="126">
        <f t="shared" si="73"/>
        <v>-7.4633313310936042</v>
      </c>
      <c r="Z150" s="126">
        <f t="shared" si="74"/>
        <v>3.343703682054183</v>
      </c>
      <c r="AA150" s="126">
        <f t="shared" si="75"/>
        <v>1.2161269001981476</v>
      </c>
      <c r="AB150" s="126">
        <f t="shared" si="76"/>
        <v>-3.7838730998018524</v>
      </c>
      <c r="AC150" s="126">
        <f t="shared" si="77"/>
        <v>6.2161269001981481</v>
      </c>
      <c r="AD150" s="126">
        <f t="shared" si="78"/>
        <v>-8.6112143967318779</v>
      </c>
      <c r="AE150" s="126">
        <f t="shared" si="79"/>
        <v>11.043468197128174</v>
      </c>
      <c r="AF150" s="126">
        <f t="shared" si="80"/>
        <v>-1.1720546667504566</v>
      </c>
      <c r="AG150" s="126">
        <f t="shared" si="81"/>
        <v>-6.1720546667504568</v>
      </c>
      <c r="AH150" s="126">
        <f t="shared" si="82"/>
        <v>3.8279453332495432</v>
      </c>
      <c r="AI150" s="126">
        <f t="shared" si="83"/>
        <v>-7.8825883706633224</v>
      </c>
      <c r="AJ150" s="126">
        <f t="shared" si="84"/>
        <v>5.5384790371624089</v>
      </c>
      <c r="AK150" s="126">
        <f t="shared" si="85"/>
        <v>-1.2027032292632218</v>
      </c>
      <c r="AL150" s="126">
        <f t="shared" si="86"/>
        <v>-6.2027032292632214</v>
      </c>
      <c r="AM150" s="126">
        <f t="shared" si="87"/>
        <v>3.7972967707367782</v>
      </c>
      <c r="AN150" s="126">
        <f t="shared" si="88"/>
        <v>-8.1507421133044726</v>
      </c>
      <c r="AO150" s="126">
        <f t="shared" si="89"/>
        <v>5.7453356547780299</v>
      </c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</row>
    <row r="151" spans="1:128">
      <c r="A151" s="117" t="s">
        <v>36</v>
      </c>
      <c r="B151" s="115" t="s">
        <v>101</v>
      </c>
      <c r="C151" s="116" t="s">
        <v>148</v>
      </c>
      <c r="D151" s="117">
        <v>4</v>
      </c>
      <c r="E151" s="115">
        <v>448.49469999999997</v>
      </c>
      <c r="F151" s="118">
        <f t="shared" si="49"/>
        <v>448.79999999999995</v>
      </c>
      <c r="G151" s="119">
        <v>0.24890000000000001</v>
      </c>
      <c r="H151" s="119">
        <v>5.6399999999999999E-2</v>
      </c>
      <c r="I151" s="120">
        <v>0.30530000000000002</v>
      </c>
      <c r="J151" s="118">
        <f t="shared" si="69"/>
        <v>680.54671038407423</v>
      </c>
      <c r="K151" s="127"/>
      <c r="L151" s="127"/>
      <c r="M151" s="128"/>
      <c r="N151" s="128"/>
      <c r="O151" s="128">
        <v>0.30270000000000002</v>
      </c>
      <c r="P151" s="132">
        <v>672.16399999999999</v>
      </c>
      <c r="Q151" s="124"/>
      <c r="R151" s="124"/>
      <c r="S151" s="124">
        <f t="shared" si="47"/>
        <v>-0.85162135604323319</v>
      </c>
      <c r="T151" s="124">
        <f t="shared" si="47"/>
        <v>-1.2317612084765446</v>
      </c>
      <c r="U151" s="125"/>
      <c r="V151" s="126">
        <f t="shared" si="70"/>
        <v>-2.0598138245197108</v>
      </c>
      <c r="W151" s="126">
        <f t="shared" si="71"/>
        <v>-7.0598138245197113</v>
      </c>
      <c r="X151" s="126">
        <f t="shared" si="72"/>
        <v>2.9401861754802892</v>
      </c>
      <c r="Y151" s="126">
        <f t="shared" si="73"/>
        <v>-7.4633313310936042</v>
      </c>
      <c r="Z151" s="126">
        <f t="shared" si="74"/>
        <v>3.343703682054183</v>
      </c>
      <c r="AA151" s="126">
        <f t="shared" si="75"/>
        <v>1.2161269001981476</v>
      </c>
      <c r="AB151" s="126">
        <f t="shared" si="76"/>
        <v>-3.7838730998018524</v>
      </c>
      <c r="AC151" s="126">
        <f t="shared" si="77"/>
        <v>6.2161269001981481</v>
      </c>
      <c r="AD151" s="126">
        <f t="shared" si="78"/>
        <v>-8.6112143967318779</v>
      </c>
      <c r="AE151" s="126">
        <f t="shared" si="79"/>
        <v>11.043468197128174</v>
      </c>
      <c r="AF151" s="126">
        <f t="shared" si="80"/>
        <v>-1.1720546667504566</v>
      </c>
      <c r="AG151" s="126">
        <f t="shared" si="81"/>
        <v>-6.1720546667504568</v>
      </c>
      <c r="AH151" s="126">
        <f t="shared" si="82"/>
        <v>3.8279453332495432</v>
      </c>
      <c r="AI151" s="126">
        <f t="shared" si="83"/>
        <v>-7.8825883706633224</v>
      </c>
      <c r="AJ151" s="126">
        <f t="shared" si="84"/>
        <v>5.5384790371624089</v>
      </c>
      <c r="AK151" s="126">
        <f t="shared" si="85"/>
        <v>-1.2027032292632218</v>
      </c>
      <c r="AL151" s="126">
        <f t="shared" si="86"/>
        <v>-6.2027032292632214</v>
      </c>
      <c r="AM151" s="126">
        <f t="shared" si="87"/>
        <v>3.7972967707367782</v>
      </c>
      <c r="AN151" s="126">
        <f t="shared" si="88"/>
        <v>-8.1507421133044726</v>
      </c>
      <c r="AO151" s="126">
        <f t="shared" si="89"/>
        <v>5.7453356547780299</v>
      </c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</row>
    <row r="152" spans="1:128">
      <c r="A152" s="117" t="s">
        <v>36</v>
      </c>
      <c r="B152" s="115" t="s">
        <v>101</v>
      </c>
      <c r="C152" s="116" t="s">
        <v>148</v>
      </c>
      <c r="D152" s="117">
        <v>5</v>
      </c>
      <c r="E152" s="115">
        <v>448.07650000000001</v>
      </c>
      <c r="F152" s="118">
        <f t="shared" si="49"/>
        <v>448.70000000000005</v>
      </c>
      <c r="G152" s="119">
        <v>0.49769999999999998</v>
      </c>
      <c r="H152" s="119">
        <v>0.1258</v>
      </c>
      <c r="I152" s="120">
        <v>0.62349999999999994</v>
      </c>
      <c r="J152" s="118">
        <f t="shared" si="69"/>
        <v>1390.773141313397</v>
      </c>
      <c r="K152" s="127"/>
      <c r="L152" s="127"/>
      <c r="M152" s="128"/>
      <c r="N152" s="128"/>
      <c r="O152" s="128">
        <v>0.63629999999999998</v>
      </c>
      <c r="P152" s="132">
        <v>1413.4094</v>
      </c>
      <c r="Q152" s="124"/>
      <c r="R152" s="124"/>
      <c r="S152" s="124">
        <f t="shared" si="47"/>
        <v>2.0529270248596685</v>
      </c>
      <c r="T152" s="124">
        <f t="shared" si="47"/>
        <v>1.6276025193602841</v>
      </c>
      <c r="U152" s="125"/>
      <c r="V152" s="126">
        <f t="shared" si="70"/>
        <v>-2.0598138245197108</v>
      </c>
      <c r="W152" s="126">
        <f t="shared" si="71"/>
        <v>-7.0598138245197113</v>
      </c>
      <c r="X152" s="126">
        <f t="shared" si="72"/>
        <v>2.9401861754802892</v>
      </c>
      <c r="Y152" s="126">
        <f t="shared" si="73"/>
        <v>-7.4633313310936042</v>
      </c>
      <c r="Z152" s="126">
        <f t="shared" si="74"/>
        <v>3.343703682054183</v>
      </c>
      <c r="AA152" s="126">
        <f t="shared" si="75"/>
        <v>1.2161269001981476</v>
      </c>
      <c r="AB152" s="126">
        <f t="shared" si="76"/>
        <v>-3.7838730998018524</v>
      </c>
      <c r="AC152" s="126">
        <f t="shared" si="77"/>
        <v>6.2161269001981481</v>
      </c>
      <c r="AD152" s="126">
        <f t="shared" si="78"/>
        <v>-8.6112143967318779</v>
      </c>
      <c r="AE152" s="126">
        <f t="shared" si="79"/>
        <v>11.043468197128174</v>
      </c>
      <c r="AF152" s="126">
        <f t="shared" si="80"/>
        <v>-1.1720546667504566</v>
      </c>
      <c r="AG152" s="126">
        <f t="shared" si="81"/>
        <v>-6.1720546667504568</v>
      </c>
      <c r="AH152" s="126">
        <f t="shared" si="82"/>
        <v>3.8279453332495432</v>
      </c>
      <c r="AI152" s="126">
        <f t="shared" si="83"/>
        <v>-7.8825883706633224</v>
      </c>
      <c r="AJ152" s="126">
        <f t="shared" si="84"/>
        <v>5.5384790371624089</v>
      </c>
      <c r="AK152" s="126">
        <f t="shared" si="85"/>
        <v>-1.2027032292632218</v>
      </c>
      <c r="AL152" s="126">
        <f t="shared" si="86"/>
        <v>-6.2027032292632214</v>
      </c>
      <c r="AM152" s="126">
        <f t="shared" si="87"/>
        <v>3.7972967707367782</v>
      </c>
      <c r="AN152" s="126">
        <f t="shared" si="88"/>
        <v>-8.1507421133044726</v>
      </c>
      <c r="AO152" s="126">
        <f t="shared" si="89"/>
        <v>5.7453356547780299</v>
      </c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</row>
    <row r="153" spans="1:128">
      <c r="A153" s="117" t="s">
        <v>36</v>
      </c>
      <c r="B153" s="115" t="s">
        <v>101</v>
      </c>
      <c r="C153" s="116" t="s">
        <v>148</v>
      </c>
      <c r="D153" s="117">
        <v>6</v>
      </c>
      <c r="E153" s="115">
        <v>448.197</v>
      </c>
      <c r="F153" s="118">
        <f t="shared" si="49"/>
        <v>449.1</v>
      </c>
      <c r="G153" s="119">
        <v>0.75149999999999995</v>
      </c>
      <c r="H153" s="119">
        <v>0.1515</v>
      </c>
      <c r="I153" s="120">
        <v>0.90299999999999991</v>
      </c>
      <c r="J153" s="118">
        <f t="shared" si="69"/>
        <v>2013.2083926947394</v>
      </c>
      <c r="K153" s="127"/>
      <c r="L153" s="127"/>
      <c r="M153" s="128"/>
      <c r="N153" s="128"/>
      <c r="O153" s="128">
        <v>0.89959999999999996</v>
      </c>
      <c r="P153" s="132">
        <v>1997.4164000000001</v>
      </c>
      <c r="Q153" s="124"/>
      <c r="R153" s="124"/>
      <c r="S153" s="124">
        <f t="shared" si="47"/>
        <v>-0.37652270210409289</v>
      </c>
      <c r="T153" s="124">
        <f t="shared" si="47"/>
        <v>-0.78441917647686932</v>
      </c>
      <c r="U153" s="125"/>
      <c r="V153" s="126">
        <f t="shared" si="70"/>
        <v>-2.0598138245197108</v>
      </c>
      <c r="W153" s="126">
        <f t="shared" si="71"/>
        <v>-7.0598138245197113</v>
      </c>
      <c r="X153" s="126">
        <f t="shared" si="72"/>
        <v>2.9401861754802892</v>
      </c>
      <c r="Y153" s="126">
        <f t="shared" si="73"/>
        <v>-7.4633313310936042</v>
      </c>
      <c r="Z153" s="126">
        <f t="shared" si="74"/>
        <v>3.343703682054183</v>
      </c>
      <c r="AA153" s="126">
        <f t="shared" si="75"/>
        <v>1.2161269001981476</v>
      </c>
      <c r="AB153" s="126">
        <f t="shared" si="76"/>
        <v>-3.7838730998018524</v>
      </c>
      <c r="AC153" s="126">
        <f t="shared" si="77"/>
        <v>6.2161269001981481</v>
      </c>
      <c r="AD153" s="126">
        <f t="shared" si="78"/>
        <v>-8.6112143967318779</v>
      </c>
      <c r="AE153" s="126">
        <f t="shared" si="79"/>
        <v>11.043468197128174</v>
      </c>
      <c r="AF153" s="126">
        <f t="shared" si="80"/>
        <v>-1.1720546667504566</v>
      </c>
      <c r="AG153" s="126">
        <f t="shared" si="81"/>
        <v>-6.1720546667504568</v>
      </c>
      <c r="AH153" s="126">
        <f t="shared" si="82"/>
        <v>3.8279453332495432</v>
      </c>
      <c r="AI153" s="126">
        <f t="shared" si="83"/>
        <v>-7.8825883706633224</v>
      </c>
      <c r="AJ153" s="126">
        <f t="shared" si="84"/>
        <v>5.5384790371624089</v>
      </c>
      <c r="AK153" s="126">
        <f t="shared" si="85"/>
        <v>-1.2027032292632218</v>
      </c>
      <c r="AL153" s="126">
        <f t="shared" si="86"/>
        <v>-6.2027032292632214</v>
      </c>
      <c r="AM153" s="126">
        <f t="shared" si="87"/>
        <v>3.7972967707367782</v>
      </c>
      <c r="AN153" s="126">
        <f t="shared" si="88"/>
        <v>-8.1507421133044726</v>
      </c>
      <c r="AO153" s="126">
        <f t="shared" si="89"/>
        <v>5.7453356547780299</v>
      </c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</row>
    <row r="154" spans="1:128">
      <c r="A154" s="117" t="s">
        <v>36</v>
      </c>
      <c r="B154" s="115" t="s">
        <v>101</v>
      </c>
      <c r="C154" s="116" t="s">
        <v>148</v>
      </c>
      <c r="D154" s="117">
        <v>7</v>
      </c>
      <c r="E154" s="115">
        <v>448.27469999999994</v>
      </c>
      <c r="F154" s="118">
        <f t="shared" si="49"/>
        <v>450.19999999999993</v>
      </c>
      <c r="G154" s="119">
        <v>1.518</v>
      </c>
      <c r="H154" s="119">
        <v>0.4073</v>
      </c>
      <c r="I154" s="120">
        <v>1.9253</v>
      </c>
      <c r="J154" s="118">
        <f t="shared" si="69"/>
        <v>4287.9612628277982</v>
      </c>
      <c r="K154" s="127"/>
      <c r="L154" s="127"/>
      <c r="M154" s="128"/>
      <c r="N154" s="128"/>
      <c r="O154" s="128">
        <v>1.921</v>
      </c>
      <c r="P154" s="132">
        <v>4261.4683999999997</v>
      </c>
      <c r="Q154" s="124"/>
      <c r="R154" s="124"/>
      <c r="S154" s="124">
        <f t="shared" si="47"/>
        <v>-0.22334181685970864</v>
      </c>
      <c r="T154" s="124">
        <f t="shared" si="47"/>
        <v>-0.61784286759920826</v>
      </c>
      <c r="U154" s="125"/>
      <c r="V154" s="126">
        <f t="shared" si="70"/>
        <v>-2.0598138245197108</v>
      </c>
      <c r="W154" s="126">
        <f t="shared" si="71"/>
        <v>-7.0598138245197113</v>
      </c>
      <c r="X154" s="126">
        <f t="shared" si="72"/>
        <v>2.9401861754802892</v>
      </c>
      <c r="Y154" s="126">
        <f t="shared" si="73"/>
        <v>-7.4633313310936042</v>
      </c>
      <c r="Z154" s="126">
        <f t="shared" si="74"/>
        <v>3.343703682054183</v>
      </c>
      <c r="AA154" s="126">
        <f t="shared" si="75"/>
        <v>1.2161269001981476</v>
      </c>
      <c r="AB154" s="126">
        <f t="shared" si="76"/>
        <v>-3.7838730998018524</v>
      </c>
      <c r="AC154" s="126">
        <f t="shared" si="77"/>
        <v>6.2161269001981481</v>
      </c>
      <c r="AD154" s="126">
        <f t="shared" si="78"/>
        <v>-8.6112143967318779</v>
      </c>
      <c r="AE154" s="126">
        <f t="shared" si="79"/>
        <v>11.043468197128174</v>
      </c>
      <c r="AF154" s="126">
        <f t="shared" si="80"/>
        <v>-1.1720546667504566</v>
      </c>
      <c r="AG154" s="126">
        <f t="shared" si="81"/>
        <v>-6.1720546667504568</v>
      </c>
      <c r="AH154" s="126">
        <f t="shared" si="82"/>
        <v>3.8279453332495432</v>
      </c>
      <c r="AI154" s="126">
        <f t="shared" si="83"/>
        <v>-7.8825883706633224</v>
      </c>
      <c r="AJ154" s="126">
        <f t="shared" si="84"/>
        <v>5.5384790371624089</v>
      </c>
      <c r="AK154" s="126">
        <f t="shared" si="85"/>
        <v>-1.2027032292632218</v>
      </c>
      <c r="AL154" s="126">
        <f t="shared" si="86"/>
        <v>-6.2027032292632214</v>
      </c>
      <c r="AM154" s="126">
        <f t="shared" si="87"/>
        <v>3.7972967707367782</v>
      </c>
      <c r="AN154" s="126">
        <f t="shared" si="88"/>
        <v>-8.1507421133044726</v>
      </c>
      <c r="AO154" s="126">
        <f t="shared" si="89"/>
        <v>5.7453356547780299</v>
      </c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</row>
    <row r="155" spans="1:128">
      <c r="A155" s="117" t="s">
        <v>36</v>
      </c>
      <c r="B155" s="115" t="s">
        <v>101</v>
      </c>
      <c r="C155" s="116" t="s">
        <v>148</v>
      </c>
      <c r="D155" s="117">
        <v>8</v>
      </c>
      <c r="E155" s="115">
        <v>449.70738</v>
      </c>
      <c r="F155" s="118">
        <f t="shared" si="49"/>
        <v>452.2</v>
      </c>
      <c r="G155" s="119">
        <v>1.9960100000000001</v>
      </c>
      <c r="H155" s="119">
        <v>0.49661</v>
      </c>
      <c r="I155" s="120">
        <v>2.4926200000000001</v>
      </c>
      <c r="J155" s="118">
        <f t="shared" si="69"/>
        <v>5531.190280328794</v>
      </c>
      <c r="K155" s="127"/>
      <c r="L155" s="127"/>
      <c r="M155" s="128"/>
      <c r="N155" s="128"/>
      <c r="O155" s="128">
        <v>2.5017999999999998</v>
      </c>
      <c r="P155" s="132">
        <v>5530.2007000000003</v>
      </c>
      <c r="Q155" s="124"/>
      <c r="R155" s="124"/>
      <c r="S155" s="124">
        <f t="shared" si="47"/>
        <v>0.36828718376646835</v>
      </c>
      <c r="T155" s="124">
        <f t="shared" si="47"/>
        <v>-1.789091097286951E-2</v>
      </c>
      <c r="U155" s="125"/>
      <c r="V155" s="126">
        <f t="shared" si="70"/>
        <v>-2.0598138245197108</v>
      </c>
      <c r="W155" s="126">
        <f t="shared" si="71"/>
        <v>-7.0598138245197113</v>
      </c>
      <c r="X155" s="126">
        <f t="shared" si="72"/>
        <v>2.9401861754802892</v>
      </c>
      <c r="Y155" s="126">
        <f t="shared" si="73"/>
        <v>-7.4633313310936042</v>
      </c>
      <c r="Z155" s="126">
        <f t="shared" si="74"/>
        <v>3.343703682054183</v>
      </c>
      <c r="AA155" s="126">
        <f t="shared" si="75"/>
        <v>1.2161269001981476</v>
      </c>
      <c r="AB155" s="126">
        <f t="shared" si="76"/>
        <v>-3.7838730998018524</v>
      </c>
      <c r="AC155" s="126">
        <f t="shared" si="77"/>
        <v>6.2161269001981481</v>
      </c>
      <c r="AD155" s="126">
        <f t="shared" si="78"/>
        <v>-8.6112143967318779</v>
      </c>
      <c r="AE155" s="126">
        <f t="shared" si="79"/>
        <v>11.043468197128174</v>
      </c>
      <c r="AF155" s="126">
        <f t="shared" si="80"/>
        <v>-1.1720546667504566</v>
      </c>
      <c r="AG155" s="126">
        <f t="shared" si="81"/>
        <v>-6.1720546667504568</v>
      </c>
      <c r="AH155" s="126">
        <f t="shared" si="82"/>
        <v>3.8279453332495432</v>
      </c>
      <c r="AI155" s="126">
        <f t="shared" si="83"/>
        <v>-7.8825883706633224</v>
      </c>
      <c r="AJ155" s="126">
        <f t="shared" si="84"/>
        <v>5.5384790371624089</v>
      </c>
      <c r="AK155" s="126">
        <f t="shared" si="85"/>
        <v>-1.2027032292632218</v>
      </c>
      <c r="AL155" s="126">
        <f t="shared" si="86"/>
        <v>-6.2027032292632214</v>
      </c>
      <c r="AM155" s="126">
        <f t="shared" si="87"/>
        <v>3.7972967707367782</v>
      </c>
      <c r="AN155" s="126">
        <f t="shared" si="88"/>
        <v>-8.1507421133044726</v>
      </c>
      <c r="AO155" s="126">
        <f t="shared" si="89"/>
        <v>5.7453356547780299</v>
      </c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</row>
    <row r="156" spans="1:128">
      <c r="A156" s="117" t="s">
        <v>36</v>
      </c>
      <c r="B156" s="115" t="s">
        <v>101</v>
      </c>
      <c r="C156" s="116" t="s">
        <v>148</v>
      </c>
      <c r="D156" s="117">
        <v>9</v>
      </c>
      <c r="E156" s="115">
        <v>448.85400000000004</v>
      </c>
      <c r="F156" s="118">
        <f t="shared" si="49"/>
        <v>452.10000000000008</v>
      </c>
      <c r="G156" s="119">
        <v>2.4963000000000002</v>
      </c>
      <c r="H156" s="119">
        <v>0.74970000000000003</v>
      </c>
      <c r="I156" s="120">
        <v>3.2460000000000004</v>
      </c>
      <c r="J156" s="118">
        <f t="shared" si="69"/>
        <v>7212.0679322105525</v>
      </c>
      <c r="K156" s="127"/>
      <c r="L156" s="127"/>
      <c r="M156" s="128"/>
      <c r="N156" s="128"/>
      <c r="O156" s="142">
        <v>3.2587000000000002</v>
      </c>
      <c r="P156" s="143">
        <v>7201.9120000000003</v>
      </c>
      <c r="Q156" s="124"/>
      <c r="R156" s="124"/>
      <c r="S156" s="124">
        <f t="shared" si="47"/>
        <v>0.39125077017867249</v>
      </c>
      <c r="T156" s="124">
        <f t="shared" si="47"/>
        <v>-0.14081858776168471</v>
      </c>
      <c r="U156" s="125"/>
      <c r="V156" s="126">
        <f t="shared" si="70"/>
        <v>-2.0598138245197108</v>
      </c>
      <c r="W156" s="126">
        <f t="shared" si="71"/>
        <v>-7.0598138245197113</v>
      </c>
      <c r="X156" s="126">
        <f t="shared" si="72"/>
        <v>2.9401861754802892</v>
      </c>
      <c r="Y156" s="126">
        <f t="shared" si="73"/>
        <v>-7.4633313310936042</v>
      </c>
      <c r="Z156" s="126">
        <f t="shared" si="74"/>
        <v>3.343703682054183</v>
      </c>
      <c r="AA156" s="126">
        <f t="shared" si="75"/>
        <v>1.2161269001981476</v>
      </c>
      <c r="AB156" s="126">
        <f t="shared" si="76"/>
        <v>-3.7838730998018524</v>
      </c>
      <c r="AC156" s="126">
        <f t="shared" si="77"/>
        <v>6.2161269001981481</v>
      </c>
      <c r="AD156" s="126">
        <f t="shared" si="78"/>
        <v>-8.6112143967318779</v>
      </c>
      <c r="AE156" s="126">
        <f t="shared" si="79"/>
        <v>11.043468197128174</v>
      </c>
      <c r="AF156" s="126">
        <f t="shared" si="80"/>
        <v>-1.1720546667504566</v>
      </c>
      <c r="AG156" s="126">
        <f t="shared" si="81"/>
        <v>-6.1720546667504568</v>
      </c>
      <c r="AH156" s="126">
        <f t="shared" si="82"/>
        <v>3.8279453332495432</v>
      </c>
      <c r="AI156" s="126">
        <f t="shared" si="83"/>
        <v>-7.8825883706633224</v>
      </c>
      <c r="AJ156" s="126">
        <f t="shared" si="84"/>
        <v>5.5384790371624089</v>
      </c>
      <c r="AK156" s="126">
        <f t="shared" si="85"/>
        <v>-1.2027032292632218</v>
      </c>
      <c r="AL156" s="126">
        <f t="shared" si="86"/>
        <v>-6.2027032292632214</v>
      </c>
      <c r="AM156" s="126">
        <f t="shared" si="87"/>
        <v>3.7972967707367782</v>
      </c>
      <c r="AN156" s="126">
        <f t="shared" si="88"/>
        <v>-8.1507421133044726</v>
      </c>
      <c r="AO156" s="126">
        <f t="shared" si="89"/>
        <v>5.7453356547780299</v>
      </c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</row>
    <row r="157" spans="1:128">
      <c r="A157" s="117" t="s">
        <v>86</v>
      </c>
      <c r="B157" s="115" t="s">
        <v>102</v>
      </c>
      <c r="C157" s="116" t="s">
        <v>149</v>
      </c>
      <c r="D157" s="117">
        <v>1</v>
      </c>
      <c r="E157" s="115">
        <v>448.45859999999999</v>
      </c>
      <c r="F157" s="118">
        <f t="shared" si="49"/>
        <v>448.5</v>
      </c>
      <c r="G157" s="119">
        <v>3.0800000000000001E-2</v>
      </c>
      <c r="H157" s="119">
        <v>1.06E-2</v>
      </c>
      <c r="I157" s="120">
        <v>4.1399999999999999E-2</v>
      </c>
      <c r="J157" s="118">
        <f t="shared" si="69"/>
        <v>92.312997830262319</v>
      </c>
      <c r="K157" s="127">
        <v>448.95749999999998</v>
      </c>
      <c r="L157" s="127">
        <v>516.9</v>
      </c>
      <c r="M157" s="128">
        <v>3.1599999999999989E-2</v>
      </c>
      <c r="N157" s="128">
        <v>1.0899999999999993E-2</v>
      </c>
      <c r="O157" s="128">
        <v>4.2499999999999989E-2</v>
      </c>
      <c r="P157" s="127">
        <v>94.663748795821391</v>
      </c>
      <c r="Q157" s="124">
        <f t="shared" si="47"/>
        <v>2.5974025974025592</v>
      </c>
      <c r="R157" s="124">
        <f t="shared" si="47"/>
        <v>2.8301886792452167</v>
      </c>
      <c r="S157" s="124">
        <f t="shared" si="47"/>
        <v>2.6570048309178502</v>
      </c>
      <c r="T157" s="124">
        <f t="shared" si="47"/>
        <v>2.5465005154327707</v>
      </c>
      <c r="U157" s="125"/>
      <c r="V157" s="126">
        <f t="shared" si="70"/>
        <v>-2.0598138245197108</v>
      </c>
      <c r="W157" s="126">
        <f t="shared" si="71"/>
        <v>-7.0598138245197113</v>
      </c>
      <c r="X157" s="126">
        <f t="shared" si="72"/>
        <v>2.9401861754802892</v>
      </c>
      <c r="Y157" s="126">
        <f t="shared" si="73"/>
        <v>-7.4633313310936042</v>
      </c>
      <c r="Z157" s="126">
        <f t="shared" si="74"/>
        <v>3.343703682054183</v>
      </c>
      <c r="AA157" s="126">
        <f t="shared" si="75"/>
        <v>1.2161269001981476</v>
      </c>
      <c r="AB157" s="126">
        <f t="shared" si="76"/>
        <v>-3.7838730998018524</v>
      </c>
      <c r="AC157" s="126">
        <f t="shared" si="77"/>
        <v>6.2161269001981481</v>
      </c>
      <c r="AD157" s="126">
        <f t="shared" si="78"/>
        <v>-8.6112143967318779</v>
      </c>
      <c r="AE157" s="126">
        <f t="shared" si="79"/>
        <v>11.043468197128174</v>
      </c>
      <c r="AF157" s="126">
        <f t="shared" si="80"/>
        <v>-1.1720546667504566</v>
      </c>
      <c r="AG157" s="126">
        <f t="shared" si="81"/>
        <v>-6.1720546667504568</v>
      </c>
      <c r="AH157" s="126">
        <f t="shared" si="82"/>
        <v>3.8279453332495432</v>
      </c>
      <c r="AI157" s="126">
        <f t="shared" si="83"/>
        <v>-7.8825883706633224</v>
      </c>
      <c r="AJ157" s="126">
        <f t="shared" si="84"/>
        <v>5.5384790371624089</v>
      </c>
      <c r="AK157" s="126">
        <f t="shared" si="85"/>
        <v>-1.2027032292632218</v>
      </c>
      <c r="AL157" s="126">
        <f t="shared" si="86"/>
        <v>-6.2027032292632214</v>
      </c>
      <c r="AM157" s="126">
        <f t="shared" si="87"/>
        <v>3.7972967707367782</v>
      </c>
      <c r="AN157" s="126">
        <f t="shared" si="88"/>
        <v>-8.1507421133044726</v>
      </c>
      <c r="AO157" s="126">
        <f t="shared" si="89"/>
        <v>5.7453356547780299</v>
      </c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</row>
    <row r="158" spans="1:128">
      <c r="A158" s="117" t="s">
        <v>86</v>
      </c>
      <c r="B158" s="115" t="s">
        <v>102</v>
      </c>
      <c r="C158" s="116" t="s">
        <v>149</v>
      </c>
      <c r="D158" s="117">
        <v>2</v>
      </c>
      <c r="E158" s="115">
        <v>448.13511</v>
      </c>
      <c r="F158" s="118">
        <f t="shared" si="49"/>
        <v>448.2</v>
      </c>
      <c r="G158" s="119">
        <v>4.999E-2</v>
      </c>
      <c r="H158" s="119">
        <v>1.49E-2</v>
      </c>
      <c r="I158" s="120">
        <v>6.4890000000000003E-2</v>
      </c>
      <c r="J158" s="118">
        <f t="shared" si="69"/>
        <v>144.79216850635132</v>
      </c>
      <c r="K158" s="127">
        <v>448.73849999999999</v>
      </c>
      <c r="L158" s="127">
        <v>506.8</v>
      </c>
      <c r="M158" s="128">
        <v>4.8400000000000012E-2</v>
      </c>
      <c r="N158" s="128">
        <v>1.3099999999999987E-2</v>
      </c>
      <c r="O158" s="128">
        <v>6.1499999999999999E-2</v>
      </c>
      <c r="P158" s="127">
        <v>137.05086592748339</v>
      </c>
      <c r="Q158" s="124">
        <f t="shared" si="47"/>
        <v>-3.1806361272254198</v>
      </c>
      <c r="R158" s="124">
        <f t="shared" si="47"/>
        <v>-12.080536912751768</v>
      </c>
      <c r="S158" s="124">
        <f t="shared" si="47"/>
        <v>-5.2242256125751334</v>
      </c>
      <c r="T158" s="124">
        <f t="shared" si="47"/>
        <v>-5.3464926029672375</v>
      </c>
      <c r="U158" s="125"/>
      <c r="V158" s="126">
        <f t="shared" si="70"/>
        <v>-2.0598138245197108</v>
      </c>
      <c r="W158" s="126">
        <f t="shared" si="71"/>
        <v>-7.0598138245197113</v>
      </c>
      <c r="X158" s="126">
        <f t="shared" si="72"/>
        <v>2.9401861754802892</v>
      </c>
      <c r="Y158" s="126">
        <f t="shared" si="73"/>
        <v>-7.4633313310936042</v>
      </c>
      <c r="Z158" s="126">
        <f t="shared" si="74"/>
        <v>3.343703682054183</v>
      </c>
      <c r="AA158" s="126">
        <f t="shared" si="75"/>
        <v>1.2161269001981476</v>
      </c>
      <c r="AB158" s="126">
        <f t="shared" si="76"/>
        <v>-3.7838730998018524</v>
      </c>
      <c r="AC158" s="126">
        <f t="shared" si="77"/>
        <v>6.2161269001981481</v>
      </c>
      <c r="AD158" s="126">
        <f t="shared" si="78"/>
        <v>-8.6112143967318779</v>
      </c>
      <c r="AE158" s="126">
        <f t="shared" si="79"/>
        <v>11.043468197128174</v>
      </c>
      <c r="AF158" s="126">
        <f t="shared" si="80"/>
        <v>-1.1720546667504566</v>
      </c>
      <c r="AG158" s="126">
        <f t="shared" si="81"/>
        <v>-6.1720546667504568</v>
      </c>
      <c r="AH158" s="126">
        <f t="shared" si="82"/>
        <v>3.8279453332495432</v>
      </c>
      <c r="AI158" s="126">
        <f t="shared" si="83"/>
        <v>-7.8825883706633224</v>
      </c>
      <c r="AJ158" s="126">
        <f t="shared" si="84"/>
        <v>5.5384790371624089</v>
      </c>
      <c r="AK158" s="126">
        <f t="shared" si="85"/>
        <v>-1.2027032292632218</v>
      </c>
      <c r="AL158" s="126">
        <f t="shared" si="86"/>
        <v>-6.2027032292632214</v>
      </c>
      <c r="AM158" s="126">
        <f t="shared" si="87"/>
        <v>3.7972967707367782</v>
      </c>
      <c r="AN158" s="126">
        <f t="shared" si="88"/>
        <v>-8.1507421133044726</v>
      </c>
      <c r="AO158" s="126">
        <f t="shared" si="89"/>
        <v>5.7453356547780299</v>
      </c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</row>
    <row r="159" spans="1:128">
      <c r="A159" s="117" t="s">
        <v>86</v>
      </c>
      <c r="B159" s="115" t="s">
        <v>102</v>
      </c>
      <c r="C159" s="116" t="s">
        <v>149</v>
      </c>
      <c r="D159" s="117">
        <v>3</v>
      </c>
      <c r="E159" s="115">
        <v>447.96800000000002</v>
      </c>
      <c r="F159" s="118">
        <f t="shared" si="49"/>
        <v>448.1</v>
      </c>
      <c r="G159" s="119">
        <v>9.9699999999999997E-2</v>
      </c>
      <c r="H159" s="119">
        <v>3.2300000000000002E-2</v>
      </c>
      <c r="I159" s="120">
        <v>0.13200000000000001</v>
      </c>
      <c r="J159" s="118">
        <f t="shared" si="69"/>
        <v>294.63114204526335</v>
      </c>
      <c r="K159" s="127">
        <v>448.67089999999996</v>
      </c>
      <c r="L159" s="127">
        <v>516.29999999999995</v>
      </c>
      <c r="M159" s="128">
        <v>9.6099999999999991E-2</v>
      </c>
      <c r="N159" s="128">
        <v>3.2999999999999988E-2</v>
      </c>
      <c r="O159" s="128">
        <v>0.12909999999999996</v>
      </c>
      <c r="P159" s="127">
        <v>287.73874124664644</v>
      </c>
      <c r="Q159" s="124">
        <f t="shared" si="47"/>
        <v>-3.610832497492483</v>
      </c>
      <c r="R159" s="124">
        <f t="shared" si="47"/>
        <v>2.1671826625386541</v>
      </c>
      <c r="S159" s="124">
        <f t="shared" si="47"/>
        <v>-2.1969696969697283</v>
      </c>
      <c r="T159" s="124">
        <f t="shared" si="47"/>
        <v>-2.3393320715425405</v>
      </c>
      <c r="U159" s="125"/>
      <c r="V159" s="126">
        <f t="shared" si="70"/>
        <v>-2.0598138245197108</v>
      </c>
      <c r="W159" s="126">
        <f t="shared" si="71"/>
        <v>-7.0598138245197113</v>
      </c>
      <c r="X159" s="126">
        <f t="shared" si="72"/>
        <v>2.9401861754802892</v>
      </c>
      <c r="Y159" s="126">
        <f t="shared" si="73"/>
        <v>-7.4633313310936042</v>
      </c>
      <c r="Z159" s="126">
        <f t="shared" si="74"/>
        <v>3.343703682054183</v>
      </c>
      <c r="AA159" s="126">
        <f t="shared" si="75"/>
        <v>1.2161269001981476</v>
      </c>
      <c r="AB159" s="126">
        <f t="shared" si="76"/>
        <v>-3.7838730998018524</v>
      </c>
      <c r="AC159" s="126">
        <f t="shared" si="77"/>
        <v>6.2161269001981481</v>
      </c>
      <c r="AD159" s="126">
        <f t="shared" si="78"/>
        <v>-8.6112143967318779</v>
      </c>
      <c r="AE159" s="126">
        <f t="shared" si="79"/>
        <v>11.043468197128174</v>
      </c>
      <c r="AF159" s="126">
        <f t="shared" si="80"/>
        <v>-1.1720546667504566</v>
      </c>
      <c r="AG159" s="126">
        <f t="shared" si="81"/>
        <v>-6.1720546667504568</v>
      </c>
      <c r="AH159" s="126">
        <f t="shared" si="82"/>
        <v>3.8279453332495432</v>
      </c>
      <c r="AI159" s="126">
        <f t="shared" si="83"/>
        <v>-7.8825883706633224</v>
      </c>
      <c r="AJ159" s="126">
        <f t="shared" si="84"/>
        <v>5.5384790371624089</v>
      </c>
      <c r="AK159" s="126">
        <f t="shared" si="85"/>
        <v>-1.2027032292632218</v>
      </c>
      <c r="AL159" s="126">
        <f t="shared" si="86"/>
        <v>-6.2027032292632214</v>
      </c>
      <c r="AM159" s="126">
        <f t="shared" si="87"/>
        <v>3.7972967707367782</v>
      </c>
      <c r="AN159" s="126">
        <f t="shared" si="88"/>
        <v>-8.1507421133044726</v>
      </c>
      <c r="AO159" s="126">
        <f t="shared" si="89"/>
        <v>5.7453356547780299</v>
      </c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</row>
    <row r="160" spans="1:128">
      <c r="A160" s="117" t="s">
        <v>86</v>
      </c>
      <c r="B160" s="115" t="s">
        <v>102</v>
      </c>
      <c r="C160" s="116" t="s">
        <v>149</v>
      </c>
      <c r="D160" s="117">
        <v>4</v>
      </c>
      <c r="E160" s="115">
        <v>447.60249999999996</v>
      </c>
      <c r="F160" s="118">
        <f t="shared" si="49"/>
        <v>447.9</v>
      </c>
      <c r="G160" s="119">
        <v>0.24729999999999999</v>
      </c>
      <c r="H160" s="119">
        <v>5.0200000000000002E-2</v>
      </c>
      <c r="I160" s="120">
        <v>0.29749999999999999</v>
      </c>
      <c r="J160" s="118">
        <f t="shared" si="69"/>
        <v>664.48556268890513</v>
      </c>
      <c r="K160" s="127">
        <v>448.30240000000003</v>
      </c>
      <c r="L160" s="127">
        <v>515.6</v>
      </c>
      <c r="M160" s="128">
        <v>0.24519999999999997</v>
      </c>
      <c r="N160" s="128">
        <v>5.2400000000000016E-2</v>
      </c>
      <c r="O160" s="128">
        <v>0.29759999999999998</v>
      </c>
      <c r="P160" s="127">
        <v>663.83762388958871</v>
      </c>
      <c r="Q160" s="124">
        <f t="shared" ref="Q160:T165" si="90">((M160-G160)/G160)*100</f>
        <v>-0.84917104731096582</v>
      </c>
      <c r="R160" s="124">
        <f t="shared" si="90"/>
        <v>4.3824701195219413</v>
      </c>
      <c r="S160" s="124">
        <f t="shared" si="90"/>
        <v>3.3613445378147561E-2</v>
      </c>
      <c r="T160" s="124">
        <f t="shared" si="90"/>
        <v>-9.7509838542537156E-2</v>
      </c>
      <c r="U160" s="144"/>
      <c r="V160" s="126">
        <f t="shared" si="70"/>
        <v>-2.0598138245197108</v>
      </c>
      <c r="W160" s="126">
        <f t="shared" si="71"/>
        <v>-7.0598138245197113</v>
      </c>
      <c r="X160" s="126">
        <f t="shared" si="72"/>
        <v>2.9401861754802892</v>
      </c>
      <c r="Y160" s="126">
        <f t="shared" si="73"/>
        <v>-7.4633313310936042</v>
      </c>
      <c r="Z160" s="126">
        <f t="shared" si="74"/>
        <v>3.343703682054183</v>
      </c>
      <c r="AA160" s="126">
        <f t="shared" si="75"/>
        <v>1.2161269001981476</v>
      </c>
      <c r="AB160" s="126">
        <f t="shared" si="76"/>
        <v>-3.7838730998018524</v>
      </c>
      <c r="AC160" s="126">
        <f t="shared" si="77"/>
        <v>6.2161269001981481</v>
      </c>
      <c r="AD160" s="126">
        <f t="shared" si="78"/>
        <v>-8.6112143967318779</v>
      </c>
      <c r="AE160" s="126">
        <f t="shared" si="79"/>
        <v>11.043468197128174</v>
      </c>
      <c r="AF160" s="126">
        <f t="shared" si="80"/>
        <v>-1.1720546667504566</v>
      </c>
      <c r="AG160" s="126">
        <f t="shared" si="81"/>
        <v>-6.1720546667504568</v>
      </c>
      <c r="AH160" s="126">
        <f t="shared" si="82"/>
        <v>3.8279453332495432</v>
      </c>
      <c r="AI160" s="126">
        <f t="shared" si="83"/>
        <v>-7.8825883706633224</v>
      </c>
      <c r="AJ160" s="126">
        <f t="shared" si="84"/>
        <v>5.5384790371624089</v>
      </c>
      <c r="AK160" s="126">
        <f t="shared" si="85"/>
        <v>-1.2027032292632218</v>
      </c>
      <c r="AL160" s="126">
        <f t="shared" si="86"/>
        <v>-6.2027032292632214</v>
      </c>
      <c r="AM160" s="126">
        <f t="shared" si="87"/>
        <v>3.7972967707367782</v>
      </c>
      <c r="AN160" s="126">
        <f t="shared" si="88"/>
        <v>-8.1507421133044726</v>
      </c>
      <c r="AO160" s="126">
        <f t="shared" si="89"/>
        <v>5.7453356547780299</v>
      </c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</row>
    <row r="161" spans="1:128">
      <c r="A161" s="117" t="s">
        <v>86</v>
      </c>
      <c r="B161" s="115" t="s">
        <v>102</v>
      </c>
      <c r="C161" s="116" t="s">
        <v>149</v>
      </c>
      <c r="D161" s="117">
        <v>5</v>
      </c>
      <c r="E161" s="115">
        <v>448.51130000000006</v>
      </c>
      <c r="F161" s="118">
        <f t="shared" si="49"/>
        <v>449.2000000000001</v>
      </c>
      <c r="G161" s="119">
        <v>0.56399999999999995</v>
      </c>
      <c r="H161" s="119">
        <v>0.12470000000000001</v>
      </c>
      <c r="I161" s="120">
        <v>0.68869999999999998</v>
      </c>
      <c r="J161" s="118">
        <f t="shared" si="69"/>
        <v>1534.6350303401314</v>
      </c>
      <c r="K161" s="127">
        <v>449.12209999999993</v>
      </c>
      <c r="L161" s="127">
        <v>515.79999999999995</v>
      </c>
      <c r="M161" s="128">
        <v>0.55200000000000005</v>
      </c>
      <c r="N161" s="128">
        <v>0.12590000000000001</v>
      </c>
      <c r="O161" s="128">
        <v>0.67789999999999995</v>
      </c>
      <c r="P161" s="127">
        <v>1509.3890948586145</v>
      </c>
      <c r="Q161" s="124">
        <f t="shared" si="90"/>
        <v>-2.1276595744680673</v>
      </c>
      <c r="R161" s="124">
        <f t="shared" si="90"/>
        <v>0.96230954290297233</v>
      </c>
      <c r="S161" s="124">
        <f t="shared" si="90"/>
        <v>-1.5681719181065823</v>
      </c>
      <c r="T161" s="124">
        <f t="shared" si="90"/>
        <v>-1.6450774928499747</v>
      </c>
      <c r="U161" s="125"/>
      <c r="V161" s="126">
        <f t="shared" si="70"/>
        <v>-2.0598138245197108</v>
      </c>
      <c r="W161" s="126">
        <f t="shared" si="71"/>
        <v>-7.0598138245197113</v>
      </c>
      <c r="X161" s="126">
        <f t="shared" si="72"/>
        <v>2.9401861754802892</v>
      </c>
      <c r="Y161" s="126">
        <f t="shared" si="73"/>
        <v>-7.4633313310936042</v>
      </c>
      <c r="Z161" s="126">
        <f t="shared" si="74"/>
        <v>3.343703682054183</v>
      </c>
      <c r="AA161" s="126">
        <f t="shared" si="75"/>
        <v>1.2161269001981476</v>
      </c>
      <c r="AB161" s="126">
        <f t="shared" si="76"/>
        <v>-3.7838730998018524</v>
      </c>
      <c r="AC161" s="126">
        <f t="shared" si="77"/>
        <v>6.2161269001981481</v>
      </c>
      <c r="AD161" s="126">
        <f t="shared" si="78"/>
        <v>-8.6112143967318779</v>
      </c>
      <c r="AE161" s="126">
        <f t="shared" si="79"/>
        <v>11.043468197128174</v>
      </c>
      <c r="AF161" s="126">
        <f t="shared" si="80"/>
        <v>-1.1720546667504566</v>
      </c>
      <c r="AG161" s="126">
        <f t="shared" si="81"/>
        <v>-6.1720546667504568</v>
      </c>
      <c r="AH161" s="126">
        <f t="shared" si="82"/>
        <v>3.8279453332495432</v>
      </c>
      <c r="AI161" s="126">
        <f t="shared" si="83"/>
        <v>-7.8825883706633224</v>
      </c>
      <c r="AJ161" s="126">
        <f t="shared" si="84"/>
        <v>5.5384790371624089</v>
      </c>
      <c r="AK161" s="126">
        <f t="shared" si="85"/>
        <v>-1.2027032292632218</v>
      </c>
      <c r="AL161" s="126">
        <f t="shared" si="86"/>
        <v>-6.2027032292632214</v>
      </c>
      <c r="AM161" s="126">
        <f t="shared" si="87"/>
        <v>3.7972967707367782</v>
      </c>
      <c r="AN161" s="126">
        <f t="shared" si="88"/>
        <v>-8.1507421133044726</v>
      </c>
      <c r="AO161" s="126">
        <f t="shared" si="89"/>
        <v>5.7453356547780299</v>
      </c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</row>
    <row r="162" spans="1:128">
      <c r="A162" s="117" t="s">
        <v>86</v>
      </c>
      <c r="B162" s="115" t="s">
        <v>102</v>
      </c>
      <c r="C162" s="116" t="s">
        <v>149</v>
      </c>
      <c r="D162" s="117">
        <v>6</v>
      </c>
      <c r="E162" s="115">
        <v>448.39940000000007</v>
      </c>
      <c r="F162" s="118">
        <f t="shared" si="49"/>
        <v>449.30000000000007</v>
      </c>
      <c r="G162" s="119">
        <v>0.74690000000000001</v>
      </c>
      <c r="H162" s="119">
        <v>0.1537</v>
      </c>
      <c r="I162" s="120">
        <v>0.90060000000000007</v>
      </c>
      <c r="J162" s="118">
        <f t="shared" si="69"/>
        <v>2006.9560982013918</v>
      </c>
      <c r="K162" s="127">
        <v>448.81260000000003</v>
      </c>
      <c r="L162" s="127">
        <v>517.1</v>
      </c>
      <c r="M162" s="128">
        <v>0.73150000000000004</v>
      </c>
      <c r="N162" s="128">
        <v>0.15589999999999998</v>
      </c>
      <c r="O162" s="128">
        <v>0.88739999999999997</v>
      </c>
      <c r="P162" s="127">
        <v>1977.2172171636892</v>
      </c>
      <c r="Q162" s="124">
        <f t="shared" si="90"/>
        <v>-2.0618556701030886</v>
      </c>
      <c r="R162" s="124">
        <f t="shared" si="90"/>
        <v>1.431359791802199</v>
      </c>
      <c r="S162" s="124">
        <f t="shared" si="90"/>
        <v>-1.4656895403064734</v>
      </c>
      <c r="T162" s="124">
        <f t="shared" si="90"/>
        <v>-1.4817903124215941</v>
      </c>
      <c r="U162" s="144"/>
      <c r="V162" s="126">
        <f t="shared" si="70"/>
        <v>-2.0598138245197108</v>
      </c>
      <c r="W162" s="126">
        <f t="shared" si="71"/>
        <v>-7.0598138245197113</v>
      </c>
      <c r="X162" s="126">
        <f t="shared" si="72"/>
        <v>2.9401861754802892</v>
      </c>
      <c r="Y162" s="126">
        <f t="shared" si="73"/>
        <v>-7.4633313310936042</v>
      </c>
      <c r="Z162" s="126">
        <f t="shared" si="74"/>
        <v>3.343703682054183</v>
      </c>
      <c r="AA162" s="126">
        <f t="shared" si="75"/>
        <v>1.2161269001981476</v>
      </c>
      <c r="AB162" s="126">
        <f t="shared" si="76"/>
        <v>-3.7838730998018524</v>
      </c>
      <c r="AC162" s="126">
        <f t="shared" si="77"/>
        <v>6.2161269001981481</v>
      </c>
      <c r="AD162" s="126">
        <f t="shared" si="78"/>
        <v>-8.6112143967318779</v>
      </c>
      <c r="AE162" s="126">
        <f t="shared" si="79"/>
        <v>11.043468197128174</v>
      </c>
      <c r="AF162" s="126">
        <f t="shared" si="80"/>
        <v>-1.1720546667504566</v>
      </c>
      <c r="AG162" s="126">
        <f t="shared" si="81"/>
        <v>-6.1720546667504568</v>
      </c>
      <c r="AH162" s="126">
        <f t="shared" si="82"/>
        <v>3.8279453332495432</v>
      </c>
      <c r="AI162" s="126">
        <f t="shared" si="83"/>
        <v>-7.8825883706633224</v>
      </c>
      <c r="AJ162" s="126">
        <f t="shared" si="84"/>
        <v>5.5384790371624089</v>
      </c>
      <c r="AK162" s="126">
        <f t="shared" si="85"/>
        <v>-1.2027032292632218</v>
      </c>
      <c r="AL162" s="126">
        <f t="shared" si="86"/>
        <v>-6.2027032292632214</v>
      </c>
      <c r="AM162" s="126">
        <f t="shared" si="87"/>
        <v>3.7972967707367782</v>
      </c>
      <c r="AN162" s="126">
        <f t="shared" si="88"/>
        <v>-8.1507421133044726</v>
      </c>
      <c r="AO162" s="126">
        <f t="shared" si="89"/>
        <v>5.7453356547780299</v>
      </c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</row>
    <row r="163" spans="1:128">
      <c r="A163" s="117" t="s">
        <v>86</v>
      </c>
      <c r="B163" s="115" t="s">
        <v>102</v>
      </c>
      <c r="C163" s="116" t="s">
        <v>149</v>
      </c>
      <c r="D163" s="117">
        <v>7</v>
      </c>
      <c r="E163" s="115">
        <v>448.25079999999997</v>
      </c>
      <c r="F163" s="118">
        <f t="shared" si="49"/>
        <v>450.19999999999993</v>
      </c>
      <c r="G163" s="119">
        <v>1.5491999999999999</v>
      </c>
      <c r="H163" s="119">
        <v>0.4</v>
      </c>
      <c r="I163" s="120">
        <v>1.9491999999999998</v>
      </c>
      <c r="J163" s="118">
        <f t="shared" si="69"/>
        <v>4341.3343925788922</v>
      </c>
      <c r="K163" s="127">
        <v>443.46350000000001</v>
      </c>
      <c r="L163" s="127">
        <v>513.6</v>
      </c>
      <c r="M163" s="128">
        <v>1.5292999999999999</v>
      </c>
      <c r="N163" s="128">
        <v>0.40720000000000001</v>
      </c>
      <c r="O163" s="128">
        <v>1.9365000000000001</v>
      </c>
      <c r="P163" s="127">
        <v>4366.7629917682061</v>
      </c>
      <c r="Q163" s="124">
        <f t="shared" si="90"/>
        <v>-1.284533953008006</v>
      </c>
      <c r="R163" s="124">
        <f t="shared" si="90"/>
        <v>1.799999999999996</v>
      </c>
      <c r="S163" s="124">
        <f t="shared" si="90"/>
        <v>-0.65154935358094157</v>
      </c>
      <c r="T163" s="124">
        <f t="shared" si="90"/>
        <v>0.58573233227050492</v>
      </c>
      <c r="U163" s="125"/>
      <c r="V163" s="126">
        <f t="shared" si="70"/>
        <v>-2.0598138245197108</v>
      </c>
      <c r="W163" s="126">
        <f t="shared" si="71"/>
        <v>-7.0598138245197113</v>
      </c>
      <c r="X163" s="126">
        <f t="shared" si="72"/>
        <v>2.9401861754802892</v>
      </c>
      <c r="Y163" s="126">
        <f t="shared" si="73"/>
        <v>-7.4633313310936042</v>
      </c>
      <c r="Z163" s="126">
        <f t="shared" si="74"/>
        <v>3.343703682054183</v>
      </c>
      <c r="AA163" s="126">
        <f t="shared" si="75"/>
        <v>1.2161269001981476</v>
      </c>
      <c r="AB163" s="126">
        <f t="shared" si="76"/>
        <v>-3.7838730998018524</v>
      </c>
      <c r="AC163" s="126">
        <f t="shared" si="77"/>
        <v>6.2161269001981481</v>
      </c>
      <c r="AD163" s="126">
        <f t="shared" si="78"/>
        <v>-8.6112143967318779</v>
      </c>
      <c r="AE163" s="126">
        <f t="shared" si="79"/>
        <v>11.043468197128174</v>
      </c>
      <c r="AF163" s="126">
        <f t="shared" si="80"/>
        <v>-1.1720546667504566</v>
      </c>
      <c r="AG163" s="126">
        <f t="shared" si="81"/>
        <v>-6.1720546667504568</v>
      </c>
      <c r="AH163" s="126">
        <f t="shared" si="82"/>
        <v>3.8279453332495432</v>
      </c>
      <c r="AI163" s="126">
        <f t="shared" si="83"/>
        <v>-7.8825883706633224</v>
      </c>
      <c r="AJ163" s="126">
        <f t="shared" si="84"/>
        <v>5.5384790371624089</v>
      </c>
      <c r="AK163" s="126">
        <f t="shared" si="85"/>
        <v>-1.2027032292632218</v>
      </c>
      <c r="AL163" s="126">
        <f t="shared" si="86"/>
        <v>-6.2027032292632214</v>
      </c>
      <c r="AM163" s="126">
        <f t="shared" si="87"/>
        <v>3.7972967707367782</v>
      </c>
      <c r="AN163" s="126">
        <f t="shared" si="88"/>
        <v>-8.1507421133044726</v>
      </c>
      <c r="AO163" s="126">
        <f t="shared" si="89"/>
        <v>5.7453356547780299</v>
      </c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</row>
    <row r="164" spans="1:128">
      <c r="A164" s="117" t="s">
        <v>86</v>
      </c>
      <c r="B164" s="115" t="s">
        <v>102</v>
      </c>
      <c r="C164" s="116" t="s">
        <v>149</v>
      </c>
      <c r="D164" s="117">
        <v>8</v>
      </c>
      <c r="E164" s="115">
        <v>446.59579999999994</v>
      </c>
      <c r="F164" s="118">
        <f t="shared" si="49"/>
        <v>449.09999999999997</v>
      </c>
      <c r="G164" s="119">
        <v>2.0043000000000002</v>
      </c>
      <c r="H164" s="119">
        <v>0.49990000000000001</v>
      </c>
      <c r="I164" s="120">
        <v>2.5042</v>
      </c>
      <c r="J164" s="118">
        <f t="shared" si="69"/>
        <v>5595.4672547877371</v>
      </c>
      <c r="K164" s="127">
        <v>447.30459999999999</v>
      </c>
      <c r="L164" s="127">
        <v>517.6</v>
      </c>
      <c r="M164" s="128">
        <v>1.9933999999999998</v>
      </c>
      <c r="N164" s="128">
        <v>0.502</v>
      </c>
      <c r="O164" s="128">
        <v>2.4953999999999996</v>
      </c>
      <c r="P164" s="127">
        <v>5578.7487989168894</v>
      </c>
      <c r="Q164" s="124">
        <f t="shared" si="90"/>
        <v>-0.54383076385772355</v>
      </c>
      <c r="R164" s="124">
        <f t="shared" si="90"/>
        <v>0.42008401680335877</v>
      </c>
      <c r="S164" s="124">
        <f t="shared" si="90"/>
        <v>-0.35140963181855933</v>
      </c>
      <c r="T164" s="124">
        <f t="shared" si="90"/>
        <v>-0.29878569759375584</v>
      </c>
      <c r="U164" s="144"/>
      <c r="V164" s="126">
        <f t="shared" si="70"/>
        <v>-2.0598138245197108</v>
      </c>
      <c r="W164" s="126">
        <f t="shared" si="71"/>
        <v>-7.0598138245197113</v>
      </c>
      <c r="X164" s="126">
        <f t="shared" si="72"/>
        <v>2.9401861754802892</v>
      </c>
      <c r="Y164" s="126">
        <f t="shared" si="73"/>
        <v>-7.4633313310936042</v>
      </c>
      <c r="Z164" s="126">
        <f t="shared" si="74"/>
        <v>3.343703682054183</v>
      </c>
      <c r="AA164" s="126">
        <f t="shared" si="75"/>
        <v>1.2161269001981476</v>
      </c>
      <c r="AB164" s="126">
        <f t="shared" si="76"/>
        <v>-3.7838730998018524</v>
      </c>
      <c r="AC164" s="126">
        <f t="shared" si="77"/>
        <v>6.2161269001981481</v>
      </c>
      <c r="AD164" s="126">
        <f t="shared" si="78"/>
        <v>-8.6112143967318779</v>
      </c>
      <c r="AE164" s="126">
        <f t="shared" si="79"/>
        <v>11.043468197128174</v>
      </c>
      <c r="AF164" s="126">
        <f t="shared" si="80"/>
        <v>-1.1720546667504566</v>
      </c>
      <c r="AG164" s="126">
        <f t="shared" si="81"/>
        <v>-6.1720546667504568</v>
      </c>
      <c r="AH164" s="126">
        <f t="shared" si="82"/>
        <v>3.8279453332495432</v>
      </c>
      <c r="AI164" s="126">
        <f t="shared" si="83"/>
        <v>-7.8825883706633224</v>
      </c>
      <c r="AJ164" s="126">
        <f t="shared" si="84"/>
        <v>5.5384790371624089</v>
      </c>
      <c r="AK164" s="126">
        <f t="shared" si="85"/>
        <v>-1.2027032292632218</v>
      </c>
      <c r="AL164" s="126">
        <f t="shared" si="86"/>
        <v>-6.2027032292632214</v>
      </c>
      <c r="AM164" s="126">
        <f t="shared" si="87"/>
        <v>3.7972967707367782</v>
      </c>
      <c r="AN164" s="126">
        <f t="shared" si="88"/>
        <v>-8.1507421133044726</v>
      </c>
      <c r="AO164" s="126">
        <f t="shared" si="89"/>
        <v>5.7453356547780299</v>
      </c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</row>
    <row r="165" spans="1:128">
      <c r="A165" s="117" t="s">
        <v>86</v>
      </c>
      <c r="B165" s="115" t="s">
        <v>102</v>
      </c>
      <c r="C165" s="116" t="s">
        <v>149</v>
      </c>
      <c r="D165" s="117">
        <v>9</v>
      </c>
      <c r="E165" s="115">
        <v>447.4448999999999</v>
      </c>
      <c r="F165" s="118">
        <f t="shared" si="49"/>
        <v>450.69999999999993</v>
      </c>
      <c r="G165" s="119">
        <v>2.504</v>
      </c>
      <c r="H165" s="119">
        <v>0.75109999999999999</v>
      </c>
      <c r="I165" s="120">
        <v>3.2551000000000001</v>
      </c>
      <c r="J165" s="118">
        <f t="shared" si="69"/>
        <v>7254.9449173335024</v>
      </c>
      <c r="K165" s="127">
        <v>448.26580000000001</v>
      </c>
      <c r="L165" s="127">
        <v>519.6</v>
      </c>
      <c r="M165" s="128">
        <v>2.4746999999999999</v>
      </c>
      <c r="N165" s="128">
        <v>0.75950000000000006</v>
      </c>
      <c r="O165" s="128">
        <v>3.2342</v>
      </c>
      <c r="P165" s="127">
        <v>7214.9157932637281</v>
      </c>
      <c r="Q165" s="124">
        <f t="shared" si="90"/>
        <v>-1.1701277955271605</v>
      </c>
      <c r="R165" s="124">
        <f t="shared" si="90"/>
        <v>1.1183597390494042</v>
      </c>
      <c r="S165" s="124">
        <f t="shared" si="90"/>
        <v>-0.64206936806857362</v>
      </c>
      <c r="T165" s="124">
        <f t="shared" si="90"/>
        <v>-0.55174952430220081</v>
      </c>
      <c r="U165" s="144"/>
      <c r="V165" s="126">
        <f t="shared" si="70"/>
        <v>-2.0598138245197108</v>
      </c>
      <c r="W165" s="126">
        <f t="shared" si="71"/>
        <v>-7.0598138245197113</v>
      </c>
      <c r="X165" s="126">
        <f t="shared" si="72"/>
        <v>2.9401861754802892</v>
      </c>
      <c r="Y165" s="126">
        <f t="shared" si="73"/>
        <v>-7.4633313310936042</v>
      </c>
      <c r="Z165" s="126">
        <f t="shared" si="74"/>
        <v>3.343703682054183</v>
      </c>
      <c r="AA165" s="126">
        <f t="shared" si="75"/>
        <v>1.2161269001981476</v>
      </c>
      <c r="AB165" s="126">
        <f t="shared" si="76"/>
        <v>-3.7838730998018524</v>
      </c>
      <c r="AC165" s="126">
        <f t="shared" si="77"/>
        <v>6.2161269001981481</v>
      </c>
      <c r="AD165" s="126">
        <f t="shared" si="78"/>
        <v>-8.6112143967318779</v>
      </c>
      <c r="AE165" s="126">
        <f t="shared" si="79"/>
        <v>11.043468197128174</v>
      </c>
      <c r="AF165" s="126">
        <f t="shared" si="80"/>
        <v>-1.1720546667504566</v>
      </c>
      <c r="AG165" s="126">
        <f t="shared" si="81"/>
        <v>-6.1720546667504568</v>
      </c>
      <c r="AH165" s="126">
        <f t="shared" si="82"/>
        <v>3.8279453332495432</v>
      </c>
      <c r="AI165" s="126">
        <f t="shared" si="83"/>
        <v>-7.8825883706633224</v>
      </c>
      <c r="AJ165" s="126">
        <f t="shared" si="84"/>
        <v>5.5384790371624089</v>
      </c>
      <c r="AK165" s="126">
        <f t="shared" si="85"/>
        <v>-1.2027032292632218</v>
      </c>
      <c r="AL165" s="126">
        <f t="shared" si="86"/>
        <v>-6.2027032292632214</v>
      </c>
      <c r="AM165" s="126">
        <f t="shared" si="87"/>
        <v>3.7972967707367782</v>
      </c>
      <c r="AN165" s="126">
        <f t="shared" si="88"/>
        <v>-8.1507421133044726</v>
      </c>
      <c r="AO165" s="126">
        <f t="shared" si="89"/>
        <v>5.7453356547780299</v>
      </c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</row>
    <row r="166" spans="1:128">
      <c r="A166" s="117" t="s">
        <v>122</v>
      </c>
      <c r="B166" s="115" t="s">
        <v>131</v>
      </c>
      <c r="C166" s="100"/>
      <c r="D166" s="117">
        <v>1</v>
      </c>
      <c r="E166" s="118"/>
      <c r="F166" s="118"/>
      <c r="I166" s="119"/>
      <c r="J166" s="118"/>
      <c r="K166" s="146"/>
      <c r="L166" s="146"/>
      <c r="M166" s="146"/>
      <c r="N166" s="146"/>
      <c r="O166" s="146"/>
      <c r="P166" s="146"/>
      <c r="Q166" s="124"/>
      <c r="R166" s="124"/>
      <c r="S166" s="124"/>
      <c r="T166" s="124"/>
      <c r="U166" s="144"/>
      <c r="V166" s="126">
        <f t="shared" ref="V166:V174" si="91">$Q$180</f>
        <v>-2.0598138245197108</v>
      </c>
      <c r="W166" s="126">
        <f t="shared" ref="W166:W174" si="92">$Q$180-5</f>
        <v>-7.0598138245197113</v>
      </c>
      <c r="X166" s="126">
        <f t="shared" ref="X166:X174" si="93">$Q$180+5</f>
        <v>2.9401861754802892</v>
      </c>
      <c r="Y166" s="126">
        <f t="shared" ref="Y166:Y174" si="94">($Q$180-(3*$Q$183))</f>
        <v>-7.4633313310936042</v>
      </c>
      <c r="Z166" s="126">
        <f t="shared" ref="Z166:Z174" si="95">($Q$180+(3*$Q$183))</f>
        <v>3.343703682054183</v>
      </c>
      <c r="AA166" s="126">
        <f t="shared" ref="AA166:AA174" si="96">$R$180</f>
        <v>1.2161269001981476</v>
      </c>
      <c r="AB166" s="126">
        <f t="shared" ref="AB166:AB174" si="97">$R$180-5</f>
        <v>-3.7838730998018524</v>
      </c>
      <c r="AC166" s="126">
        <f t="shared" ref="AC166:AC174" si="98">$R$180+5</f>
        <v>6.2161269001981481</v>
      </c>
      <c r="AD166" s="126">
        <f t="shared" ref="AD166:AD174" si="99">($R$180-(3*$R$183))</f>
        <v>-8.6112143967318779</v>
      </c>
      <c r="AE166" s="126">
        <f t="shared" ref="AE166:AE174" si="100">($R$180+(3*$R$183))</f>
        <v>11.043468197128174</v>
      </c>
      <c r="AF166" s="126">
        <f t="shared" ref="AF166:AF174" si="101">$S$180</f>
        <v>-1.1720546667504566</v>
      </c>
      <c r="AG166" s="126">
        <f t="shared" ref="AG166:AG174" si="102">$S$180-5</f>
        <v>-6.1720546667504568</v>
      </c>
      <c r="AH166" s="126">
        <f t="shared" ref="AH166:AH174" si="103">$S$180+5</f>
        <v>3.8279453332495432</v>
      </c>
      <c r="AI166" s="126">
        <f t="shared" ref="AI166:AI174" si="104">($S$180-(3*$S$183))</f>
        <v>-7.8825883706633224</v>
      </c>
      <c r="AJ166" s="126">
        <f t="shared" ref="AJ166:AJ174" si="105">($S$180+(3*$S$183))</f>
        <v>5.5384790371624089</v>
      </c>
      <c r="AK166" s="126">
        <f t="shared" ref="AK166:AK174" si="106">$T$180</f>
        <v>-1.2027032292632218</v>
      </c>
      <c r="AL166" s="126">
        <f t="shared" ref="AL166:AL174" si="107">$T$180-5</f>
        <v>-6.2027032292632214</v>
      </c>
      <c r="AM166" s="126">
        <f t="shared" ref="AM166:AM174" si="108">$T$180+5</f>
        <v>3.7972967707367782</v>
      </c>
      <c r="AN166" s="126">
        <f t="shared" ref="AN166:AN174" si="109">($T$180-(3*$T$183))</f>
        <v>-8.1507421133044726</v>
      </c>
      <c r="AO166" s="126">
        <f t="shared" ref="AO166:AO174" si="110">($T$180+(3*$T$183))</f>
        <v>5.7453356547780299</v>
      </c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</row>
    <row r="167" spans="1:128">
      <c r="A167" s="117" t="s">
        <v>122</v>
      </c>
      <c r="B167" s="115" t="s">
        <v>131</v>
      </c>
      <c r="C167" s="100"/>
      <c r="D167" s="1">
        <v>2</v>
      </c>
      <c r="E167" s="147"/>
      <c r="F167" s="118"/>
      <c r="I167" s="119"/>
      <c r="J167" s="118"/>
      <c r="K167" s="146"/>
      <c r="L167" s="146"/>
      <c r="M167" s="146"/>
      <c r="N167" s="146"/>
      <c r="O167" s="146"/>
      <c r="P167" s="146"/>
      <c r="Q167" s="124"/>
      <c r="R167" s="124"/>
      <c r="S167" s="124"/>
      <c r="T167" s="124"/>
      <c r="U167" s="144"/>
      <c r="V167" s="126">
        <f t="shared" si="91"/>
        <v>-2.0598138245197108</v>
      </c>
      <c r="W167" s="126">
        <f t="shared" si="92"/>
        <v>-7.0598138245197113</v>
      </c>
      <c r="X167" s="126">
        <f t="shared" si="93"/>
        <v>2.9401861754802892</v>
      </c>
      <c r="Y167" s="126">
        <f t="shared" si="94"/>
        <v>-7.4633313310936042</v>
      </c>
      <c r="Z167" s="126">
        <f t="shared" si="95"/>
        <v>3.343703682054183</v>
      </c>
      <c r="AA167" s="126">
        <f t="shared" si="96"/>
        <v>1.2161269001981476</v>
      </c>
      <c r="AB167" s="126">
        <f t="shared" si="97"/>
        <v>-3.7838730998018524</v>
      </c>
      <c r="AC167" s="126">
        <f t="shared" si="98"/>
        <v>6.2161269001981481</v>
      </c>
      <c r="AD167" s="126">
        <f t="shared" si="99"/>
        <v>-8.6112143967318779</v>
      </c>
      <c r="AE167" s="126">
        <f t="shared" si="100"/>
        <v>11.043468197128174</v>
      </c>
      <c r="AF167" s="126">
        <f t="shared" si="101"/>
        <v>-1.1720546667504566</v>
      </c>
      <c r="AG167" s="126">
        <f t="shared" si="102"/>
        <v>-6.1720546667504568</v>
      </c>
      <c r="AH167" s="126">
        <f t="shared" si="103"/>
        <v>3.8279453332495432</v>
      </c>
      <c r="AI167" s="126">
        <f t="shared" si="104"/>
        <v>-7.8825883706633224</v>
      </c>
      <c r="AJ167" s="126">
        <f t="shared" si="105"/>
        <v>5.5384790371624089</v>
      </c>
      <c r="AK167" s="126">
        <f t="shared" si="106"/>
        <v>-1.2027032292632218</v>
      </c>
      <c r="AL167" s="126">
        <f t="shared" si="107"/>
        <v>-6.2027032292632214</v>
      </c>
      <c r="AM167" s="126">
        <f t="shared" si="108"/>
        <v>3.7972967707367782</v>
      </c>
      <c r="AN167" s="126">
        <f t="shared" si="109"/>
        <v>-8.1507421133044726</v>
      </c>
      <c r="AO167" s="126">
        <f t="shared" si="110"/>
        <v>5.7453356547780299</v>
      </c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</row>
    <row r="168" spans="1:128">
      <c r="A168" s="117" t="s">
        <v>122</v>
      </c>
      <c r="B168" s="115" t="s">
        <v>131</v>
      </c>
      <c r="C168" s="100"/>
      <c r="D168" s="1">
        <v>3</v>
      </c>
      <c r="E168" s="147"/>
      <c r="F168" s="118"/>
      <c r="I168" s="119"/>
      <c r="J168" s="118"/>
      <c r="K168" s="146"/>
      <c r="L168" s="146"/>
      <c r="M168" s="146"/>
      <c r="N168" s="146"/>
      <c r="O168" s="146"/>
      <c r="P168" s="146"/>
      <c r="Q168" s="124"/>
      <c r="R168" s="124"/>
      <c r="S168" s="124"/>
      <c r="T168" s="124"/>
      <c r="U168" s="144"/>
      <c r="V168" s="126">
        <f t="shared" si="91"/>
        <v>-2.0598138245197108</v>
      </c>
      <c r="W168" s="126">
        <f t="shared" si="92"/>
        <v>-7.0598138245197113</v>
      </c>
      <c r="X168" s="126">
        <f t="shared" si="93"/>
        <v>2.9401861754802892</v>
      </c>
      <c r="Y168" s="126">
        <f t="shared" si="94"/>
        <v>-7.4633313310936042</v>
      </c>
      <c r="Z168" s="126">
        <f t="shared" si="95"/>
        <v>3.343703682054183</v>
      </c>
      <c r="AA168" s="126">
        <f t="shared" si="96"/>
        <v>1.2161269001981476</v>
      </c>
      <c r="AB168" s="126">
        <f t="shared" si="97"/>
        <v>-3.7838730998018524</v>
      </c>
      <c r="AC168" s="126">
        <f t="shared" si="98"/>
        <v>6.2161269001981481</v>
      </c>
      <c r="AD168" s="126">
        <f t="shared" si="99"/>
        <v>-8.6112143967318779</v>
      </c>
      <c r="AE168" s="126">
        <f t="shared" si="100"/>
        <v>11.043468197128174</v>
      </c>
      <c r="AF168" s="126">
        <f t="shared" si="101"/>
        <v>-1.1720546667504566</v>
      </c>
      <c r="AG168" s="126">
        <f t="shared" si="102"/>
        <v>-6.1720546667504568</v>
      </c>
      <c r="AH168" s="126">
        <f t="shared" si="103"/>
        <v>3.8279453332495432</v>
      </c>
      <c r="AI168" s="126">
        <f t="shared" si="104"/>
        <v>-7.8825883706633224</v>
      </c>
      <c r="AJ168" s="126">
        <f t="shared" si="105"/>
        <v>5.5384790371624089</v>
      </c>
      <c r="AK168" s="126">
        <f t="shared" si="106"/>
        <v>-1.2027032292632218</v>
      </c>
      <c r="AL168" s="126">
        <f t="shared" si="107"/>
        <v>-6.2027032292632214</v>
      </c>
      <c r="AM168" s="126">
        <f t="shared" si="108"/>
        <v>3.7972967707367782</v>
      </c>
      <c r="AN168" s="126">
        <f t="shared" si="109"/>
        <v>-8.1507421133044726</v>
      </c>
      <c r="AO168" s="126">
        <f t="shared" si="110"/>
        <v>5.7453356547780299</v>
      </c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</row>
    <row r="169" spans="1:128">
      <c r="A169" s="117" t="s">
        <v>122</v>
      </c>
      <c r="B169" s="115" t="s">
        <v>131</v>
      </c>
      <c r="C169" s="100"/>
      <c r="D169" s="117">
        <v>4</v>
      </c>
      <c r="E169" s="147"/>
      <c r="F169" s="118"/>
      <c r="I169" s="119"/>
      <c r="J169" s="118"/>
      <c r="K169" s="146"/>
      <c r="L169" s="146"/>
      <c r="M169" s="146"/>
      <c r="N169" s="146"/>
      <c r="O169" s="146"/>
      <c r="P169" s="146"/>
      <c r="Q169" s="124"/>
      <c r="R169" s="124"/>
      <c r="S169" s="124"/>
      <c r="T169" s="124"/>
      <c r="U169" s="144"/>
      <c r="V169" s="126">
        <f t="shared" si="91"/>
        <v>-2.0598138245197108</v>
      </c>
      <c r="W169" s="126">
        <f t="shared" si="92"/>
        <v>-7.0598138245197113</v>
      </c>
      <c r="X169" s="126">
        <f t="shared" si="93"/>
        <v>2.9401861754802892</v>
      </c>
      <c r="Y169" s="126">
        <f t="shared" si="94"/>
        <v>-7.4633313310936042</v>
      </c>
      <c r="Z169" s="126">
        <f t="shared" si="95"/>
        <v>3.343703682054183</v>
      </c>
      <c r="AA169" s="126">
        <f t="shared" si="96"/>
        <v>1.2161269001981476</v>
      </c>
      <c r="AB169" s="126">
        <f t="shared" si="97"/>
        <v>-3.7838730998018524</v>
      </c>
      <c r="AC169" s="126">
        <f t="shared" si="98"/>
        <v>6.2161269001981481</v>
      </c>
      <c r="AD169" s="126">
        <f t="shared" si="99"/>
        <v>-8.6112143967318779</v>
      </c>
      <c r="AE169" s="126">
        <f t="shared" si="100"/>
        <v>11.043468197128174</v>
      </c>
      <c r="AF169" s="126">
        <f t="shared" si="101"/>
        <v>-1.1720546667504566</v>
      </c>
      <c r="AG169" s="126">
        <f t="shared" si="102"/>
        <v>-6.1720546667504568</v>
      </c>
      <c r="AH169" s="126">
        <f t="shared" si="103"/>
        <v>3.8279453332495432</v>
      </c>
      <c r="AI169" s="126">
        <f t="shared" si="104"/>
        <v>-7.8825883706633224</v>
      </c>
      <c r="AJ169" s="126">
        <f t="shared" si="105"/>
        <v>5.5384790371624089</v>
      </c>
      <c r="AK169" s="126">
        <f t="shared" si="106"/>
        <v>-1.2027032292632218</v>
      </c>
      <c r="AL169" s="126">
        <f t="shared" si="107"/>
        <v>-6.2027032292632214</v>
      </c>
      <c r="AM169" s="126">
        <f t="shared" si="108"/>
        <v>3.7972967707367782</v>
      </c>
      <c r="AN169" s="126">
        <f t="shared" si="109"/>
        <v>-8.1507421133044726</v>
      </c>
      <c r="AO169" s="126">
        <f t="shared" si="110"/>
        <v>5.7453356547780299</v>
      </c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</row>
    <row r="170" spans="1:128">
      <c r="A170" s="117" t="s">
        <v>122</v>
      </c>
      <c r="B170" s="115" t="s">
        <v>131</v>
      </c>
      <c r="C170" s="100"/>
      <c r="D170" s="1">
        <v>5</v>
      </c>
      <c r="E170" s="147"/>
      <c r="F170" s="118"/>
      <c r="I170" s="119"/>
      <c r="J170" s="118"/>
      <c r="K170" s="146"/>
      <c r="L170" s="146"/>
      <c r="M170" s="146"/>
      <c r="N170" s="146"/>
      <c r="O170" s="146"/>
      <c r="P170" s="146"/>
      <c r="Q170" s="124"/>
      <c r="R170" s="124"/>
      <c r="S170" s="124"/>
      <c r="T170" s="124"/>
      <c r="U170" s="144"/>
      <c r="V170" s="126">
        <f t="shared" si="91"/>
        <v>-2.0598138245197108</v>
      </c>
      <c r="W170" s="126">
        <f t="shared" si="92"/>
        <v>-7.0598138245197113</v>
      </c>
      <c r="X170" s="126">
        <f t="shared" si="93"/>
        <v>2.9401861754802892</v>
      </c>
      <c r="Y170" s="126">
        <f t="shared" si="94"/>
        <v>-7.4633313310936042</v>
      </c>
      <c r="Z170" s="126">
        <f t="shared" si="95"/>
        <v>3.343703682054183</v>
      </c>
      <c r="AA170" s="126">
        <f t="shared" si="96"/>
        <v>1.2161269001981476</v>
      </c>
      <c r="AB170" s="126">
        <f t="shared" si="97"/>
        <v>-3.7838730998018524</v>
      </c>
      <c r="AC170" s="126">
        <f t="shared" si="98"/>
        <v>6.2161269001981481</v>
      </c>
      <c r="AD170" s="126">
        <f t="shared" si="99"/>
        <v>-8.6112143967318779</v>
      </c>
      <c r="AE170" s="126">
        <f t="shared" si="100"/>
        <v>11.043468197128174</v>
      </c>
      <c r="AF170" s="126">
        <f t="shared" si="101"/>
        <v>-1.1720546667504566</v>
      </c>
      <c r="AG170" s="126">
        <f t="shared" si="102"/>
        <v>-6.1720546667504568</v>
      </c>
      <c r="AH170" s="126">
        <f t="shared" si="103"/>
        <v>3.8279453332495432</v>
      </c>
      <c r="AI170" s="126">
        <f t="shared" si="104"/>
        <v>-7.8825883706633224</v>
      </c>
      <c r="AJ170" s="126">
        <f t="shared" si="105"/>
        <v>5.5384790371624089</v>
      </c>
      <c r="AK170" s="126">
        <f t="shared" si="106"/>
        <v>-1.2027032292632218</v>
      </c>
      <c r="AL170" s="126">
        <f t="shared" si="107"/>
        <v>-6.2027032292632214</v>
      </c>
      <c r="AM170" s="126">
        <f t="shared" si="108"/>
        <v>3.7972967707367782</v>
      </c>
      <c r="AN170" s="126">
        <f t="shared" si="109"/>
        <v>-8.1507421133044726</v>
      </c>
      <c r="AO170" s="126">
        <f t="shared" si="110"/>
        <v>5.7453356547780299</v>
      </c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</row>
    <row r="171" spans="1:128">
      <c r="A171" s="117" t="s">
        <v>122</v>
      </c>
      <c r="B171" s="115" t="s">
        <v>131</v>
      </c>
      <c r="C171" s="100"/>
      <c r="D171" s="1">
        <v>6</v>
      </c>
      <c r="E171" s="147"/>
      <c r="F171" s="118"/>
      <c r="I171" s="119"/>
      <c r="J171" s="118"/>
      <c r="K171" s="146"/>
      <c r="L171" s="146"/>
      <c r="M171" s="146"/>
      <c r="N171" s="146"/>
      <c r="O171" s="146"/>
      <c r="P171" s="146"/>
      <c r="Q171" s="124"/>
      <c r="R171" s="124"/>
      <c r="S171" s="124"/>
      <c r="T171" s="124"/>
      <c r="U171" s="144"/>
      <c r="V171" s="126">
        <f t="shared" si="91"/>
        <v>-2.0598138245197108</v>
      </c>
      <c r="W171" s="126">
        <f t="shared" si="92"/>
        <v>-7.0598138245197113</v>
      </c>
      <c r="X171" s="126">
        <f t="shared" si="93"/>
        <v>2.9401861754802892</v>
      </c>
      <c r="Y171" s="126">
        <f t="shared" si="94"/>
        <v>-7.4633313310936042</v>
      </c>
      <c r="Z171" s="126">
        <f t="shared" si="95"/>
        <v>3.343703682054183</v>
      </c>
      <c r="AA171" s="126">
        <f t="shared" si="96"/>
        <v>1.2161269001981476</v>
      </c>
      <c r="AB171" s="126">
        <f t="shared" si="97"/>
        <v>-3.7838730998018524</v>
      </c>
      <c r="AC171" s="126">
        <f t="shared" si="98"/>
        <v>6.2161269001981481</v>
      </c>
      <c r="AD171" s="126">
        <f t="shared" si="99"/>
        <v>-8.6112143967318779</v>
      </c>
      <c r="AE171" s="126">
        <f t="shared" si="100"/>
        <v>11.043468197128174</v>
      </c>
      <c r="AF171" s="126">
        <f t="shared" si="101"/>
        <v>-1.1720546667504566</v>
      </c>
      <c r="AG171" s="126">
        <f t="shared" si="102"/>
        <v>-6.1720546667504568</v>
      </c>
      <c r="AH171" s="126">
        <f t="shared" si="103"/>
        <v>3.8279453332495432</v>
      </c>
      <c r="AI171" s="126">
        <f t="shared" si="104"/>
        <v>-7.8825883706633224</v>
      </c>
      <c r="AJ171" s="126">
        <f t="shared" si="105"/>
        <v>5.5384790371624089</v>
      </c>
      <c r="AK171" s="126">
        <f t="shared" si="106"/>
        <v>-1.2027032292632218</v>
      </c>
      <c r="AL171" s="126">
        <f t="shared" si="107"/>
        <v>-6.2027032292632214</v>
      </c>
      <c r="AM171" s="126">
        <f t="shared" si="108"/>
        <v>3.7972967707367782</v>
      </c>
      <c r="AN171" s="126">
        <f t="shared" si="109"/>
        <v>-8.1507421133044726</v>
      </c>
      <c r="AO171" s="126">
        <f t="shared" si="110"/>
        <v>5.7453356547780299</v>
      </c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</row>
    <row r="172" spans="1:128">
      <c r="A172" s="117" t="s">
        <v>122</v>
      </c>
      <c r="B172" s="115" t="s">
        <v>131</v>
      </c>
      <c r="C172" s="100"/>
      <c r="D172" s="117">
        <v>7</v>
      </c>
      <c r="E172" s="118"/>
      <c r="F172" s="118"/>
      <c r="I172" s="119"/>
      <c r="J172" s="118"/>
      <c r="K172" s="146"/>
      <c r="L172" s="146"/>
      <c r="M172" s="146"/>
      <c r="N172" s="146"/>
      <c r="O172" s="146"/>
      <c r="P172" s="146"/>
      <c r="Q172" s="124"/>
      <c r="R172" s="124"/>
      <c r="S172" s="124"/>
      <c r="T172" s="124"/>
      <c r="U172" s="144"/>
      <c r="V172" s="126">
        <f t="shared" si="91"/>
        <v>-2.0598138245197108</v>
      </c>
      <c r="W172" s="126">
        <f t="shared" si="92"/>
        <v>-7.0598138245197113</v>
      </c>
      <c r="X172" s="126">
        <f t="shared" si="93"/>
        <v>2.9401861754802892</v>
      </c>
      <c r="Y172" s="126">
        <f t="shared" si="94"/>
        <v>-7.4633313310936042</v>
      </c>
      <c r="Z172" s="126">
        <f t="shared" si="95"/>
        <v>3.343703682054183</v>
      </c>
      <c r="AA172" s="126">
        <f t="shared" si="96"/>
        <v>1.2161269001981476</v>
      </c>
      <c r="AB172" s="126">
        <f t="shared" si="97"/>
        <v>-3.7838730998018524</v>
      </c>
      <c r="AC172" s="126">
        <f t="shared" si="98"/>
        <v>6.2161269001981481</v>
      </c>
      <c r="AD172" s="126">
        <f t="shared" si="99"/>
        <v>-8.6112143967318779</v>
      </c>
      <c r="AE172" s="126">
        <f t="shared" si="100"/>
        <v>11.043468197128174</v>
      </c>
      <c r="AF172" s="126">
        <f t="shared" si="101"/>
        <v>-1.1720546667504566</v>
      </c>
      <c r="AG172" s="126">
        <f t="shared" si="102"/>
        <v>-6.1720546667504568</v>
      </c>
      <c r="AH172" s="126">
        <f t="shared" si="103"/>
        <v>3.8279453332495432</v>
      </c>
      <c r="AI172" s="126">
        <f t="shared" si="104"/>
        <v>-7.8825883706633224</v>
      </c>
      <c r="AJ172" s="126">
        <f t="shared" si="105"/>
        <v>5.5384790371624089</v>
      </c>
      <c r="AK172" s="126">
        <f t="shared" si="106"/>
        <v>-1.2027032292632218</v>
      </c>
      <c r="AL172" s="126">
        <f t="shared" si="107"/>
        <v>-6.2027032292632214</v>
      </c>
      <c r="AM172" s="126">
        <f t="shared" si="108"/>
        <v>3.7972967707367782</v>
      </c>
      <c r="AN172" s="126">
        <f t="shared" si="109"/>
        <v>-8.1507421133044726</v>
      </c>
      <c r="AO172" s="126">
        <f t="shared" si="110"/>
        <v>5.7453356547780299</v>
      </c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</row>
    <row r="173" spans="1:128">
      <c r="A173" s="117" t="s">
        <v>122</v>
      </c>
      <c r="B173" s="115" t="s">
        <v>131</v>
      </c>
      <c r="C173" s="100"/>
      <c r="D173" s="1">
        <v>8</v>
      </c>
      <c r="E173" s="118"/>
      <c r="F173" s="118"/>
      <c r="I173" s="119"/>
      <c r="J173" s="118"/>
      <c r="K173" s="146"/>
      <c r="L173" s="146"/>
      <c r="M173" s="146"/>
      <c r="N173" s="146"/>
      <c r="O173" s="146"/>
      <c r="P173" s="146"/>
      <c r="Q173" s="124"/>
      <c r="R173" s="124"/>
      <c r="S173" s="124"/>
      <c r="T173" s="124"/>
      <c r="U173" s="144"/>
      <c r="V173" s="126">
        <f t="shared" si="91"/>
        <v>-2.0598138245197108</v>
      </c>
      <c r="W173" s="126">
        <f t="shared" si="92"/>
        <v>-7.0598138245197113</v>
      </c>
      <c r="X173" s="126">
        <f t="shared" si="93"/>
        <v>2.9401861754802892</v>
      </c>
      <c r="Y173" s="126">
        <f t="shared" si="94"/>
        <v>-7.4633313310936042</v>
      </c>
      <c r="Z173" s="126">
        <f t="shared" si="95"/>
        <v>3.343703682054183</v>
      </c>
      <c r="AA173" s="126">
        <f t="shared" si="96"/>
        <v>1.2161269001981476</v>
      </c>
      <c r="AB173" s="126">
        <f t="shared" si="97"/>
        <v>-3.7838730998018524</v>
      </c>
      <c r="AC173" s="126">
        <f t="shared" si="98"/>
        <v>6.2161269001981481</v>
      </c>
      <c r="AD173" s="126">
        <f t="shared" si="99"/>
        <v>-8.6112143967318779</v>
      </c>
      <c r="AE173" s="126">
        <f t="shared" si="100"/>
        <v>11.043468197128174</v>
      </c>
      <c r="AF173" s="126">
        <f t="shared" si="101"/>
        <v>-1.1720546667504566</v>
      </c>
      <c r="AG173" s="126">
        <f t="shared" si="102"/>
        <v>-6.1720546667504568</v>
      </c>
      <c r="AH173" s="126">
        <f t="shared" si="103"/>
        <v>3.8279453332495432</v>
      </c>
      <c r="AI173" s="126">
        <f t="shared" si="104"/>
        <v>-7.8825883706633224</v>
      </c>
      <c r="AJ173" s="126">
        <f t="shared" si="105"/>
        <v>5.5384790371624089</v>
      </c>
      <c r="AK173" s="126">
        <f t="shared" si="106"/>
        <v>-1.2027032292632218</v>
      </c>
      <c r="AL173" s="126">
        <f t="shared" si="107"/>
        <v>-6.2027032292632214</v>
      </c>
      <c r="AM173" s="126">
        <f t="shared" si="108"/>
        <v>3.7972967707367782</v>
      </c>
      <c r="AN173" s="126">
        <f t="shared" si="109"/>
        <v>-8.1507421133044726</v>
      </c>
      <c r="AO173" s="126">
        <f t="shared" si="110"/>
        <v>5.7453356547780299</v>
      </c>
      <c r="AP173"/>
      <c r="AQ173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</row>
    <row r="174" spans="1:128">
      <c r="A174" s="117" t="s">
        <v>122</v>
      </c>
      <c r="B174" s="115" t="s">
        <v>131</v>
      </c>
      <c r="C174" s="100"/>
      <c r="D174" s="1">
        <v>9</v>
      </c>
      <c r="E174" s="118"/>
      <c r="F174" s="118"/>
      <c r="I174" s="119"/>
      <c r="J174" s="118"/>
      <c r="K174" s="146"/>
      <c r="L174" s="146"/>
      <c r="M174" s="146"/>
      <c r="N174" s="146"/>
      <c r="O174" s="146"/>
      <c r="P174" s="146"/>
      <c r="Q174" s="124"/>
      <c r="R174" s="124"/>
      <c r="S174" s="124"/>
      <c r="T174" s="124"/>
      <c r="U174" s="144"/>
      <c r="V174" s="126">
        <f t="shared" si="91"/>
        <v>-2.0598138245197108</v>
      </c>
      <c r="W174" s="126">
        <f t="shared" si="92"/>
        <v>-7.0598138245197113</v>
      </c>
      <c r="X174" s="126">
        <f t="shared" si="93"/>
        <v>2.9401861754802892</v>
      </c>
      <c r="Y174" s="126">
        <f t="shared" si="94"/>
        <v>-7.4633313310936042</v>
      </c>
      <c r="Z174" s="126">
        <f t="shared" si="95"/>
        <v>3.343703682054183</v>
      </c>
      <c r="AA174" s="126">
        <f t="shared" si="96"/>
        <v>1.2161269001981476</v>
      </c>
      <c r="AB174" s="126">
        <f t="shared" si="97"/>
        <v>-3.7838730998018524</v>
      </c>
      <c r="AC174" s="126">
        <f t="shared" si="98"/>
        <v>6.2161269001981481</v>
      </c>
      <c r="AD174" s="126">
        <f t="shared" si="99"/>
        <v>-8.6112143967318779</v>
      </c>
      <c r="AE174" s="126">
        <f t="shared" si="100"/>
        <v>11.043468197128174</v>
      </c>
      <c r="AF174" s="126">
        <f t="shared" si="101"/>
        <v>-1.1720546667504566</v>
      </c>
      <c r="AG174" s="126">
        <f t="shared" si="102"/>
        <v>-6.1720546667504568</v>
      </c>
      <c r="AH174" s="126">
        <f t="shared" si="103"/>
        <v>3.8279453332495432</v>
      </c>
      <c r="AI174" s="126">
        <f t="shared" si="104"/>
        <v>-7.8825883706633224</v>
      </c>
      <c r="AJ174" s="126">
        <f t="shared" si="105"/>
        <v>5.5384790371624089</v>
      </c>
      <c r="AK174" s="126">
        <f t="shared" si="106"/>
        <v>-1.2027032292632218</v>
      </c>
      <c r="AL174" s="126">
        <f t="shared" si="107"/>
        <v>-6.2027032292632214</v>
      </c>
      <c r="AM174" s="126">
        <f t="shared" si="108"/>
        <v>3.7972967707367782</v>
      </c>
      <c r="AN174" s="126">
        <f t="shared" si="109"/>
        <v>-8.1507421133044726</v>
      </c>
      <c r="AO174" s="126">
        <f t="shared" si="110"/>
        <v>5.7453356547780299</v>
      </c>
      <c r="AP174"/>
      <c r="AQ174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</row>
    <row r="177" spans="15:20">
      <c r="Q177" s="21"/>
      <c r="R177" s="21"/>
      <c r="S177" s="21"/>
      <c r="T177" s="21"/>
    </row>
    <row r="178" spans="15:20" ht="13.5" thickBot="1">
      <c r="Q178" s="21"/>
      <c r="R178" s="21"/>
      <c r="S178" s="21"/>
      <c r="T178" s="21"/>
    </row>
    <row r="179" spans="15:20">
      <c r="O179" s="27"/>
      <c r="P179" s="40"/>
      <c r="Q179" s="32"/>
      <c r="R179" s="32"/>
      <c r="S179" s="32"/>
      <c r="T179" s="41"/>
    </row>
    <row r="180" spans="15:20">
      <c r="O180" s="27"/>
      <c r="P180" s="42" t="s">
        <v>43</v>
      </c>
      <c r="Q180" s="21">
        <f>MEDIAN(Q4:Q174)</f>
        <v>-2.0598138245197108</v>
      </c>
      <c r="R180" s="21">
        <f>MEDIAN(R4:R174)</f>
        <v>1.2161269001981476</v>
      </c>
      <c r="S180" s="21">
        <f>MEDIAN(S4:S174)</f>
        <v>-1.1720546667504566</v>
      </c>
      <c r="T180" s="43">
        <f>MEDIAN(T4:T174)</f>
        <v>-1.2027032292632218</v>
      </c>
    </row>
    <row r="181" spans="15:20">
      <c r="O181" s="27"/>
      <c r="P181" s="42" t="s">
        <v>44</v>
      </c>
      <c r="Q181" s="21">
        <f>PERCENTILE(Q4:Q174,0.25)</f>
        <v>-3.4158668287722671</v>
      </c>
      <c r="R181" s="21">
        <f>PERCENTILE(R4:R174,0.25)</f>
        <v>-0.69785544835375202</v>
      </c>
      <c r="S181" s="21">
        <f>PERCENTILE(S4:S174,0.25)</f>
        <v>-3.3596988299491057</v>
      </c>
      <c r="T181" s="43">
        <f>PERCENTILE(T4:T174,0.25)</f>
        <v>-3.2326385107045401</v>
      </c>
    </row>
    <row r="182" spans="15:20">
      <c r="O182" s="27"/>
      <c r="P182" s="42" t="s">
        <v>45</v>
      </c>
      <c r="Q182" s="21">
        <f>PERCENTILE(Q4:Q174,0.75)</f>
        <v>-0.98608512331620635</v>
      </c>
      <c r="R182" s="21">
        <f>PERCENTILE(R4:R174,0.75)</f>
        <v>3.7211723548324498</v>
      </c>
      <c r="S182" s="21">
        <f>PERCENTILE(S4:S174,0.75)</f>
        <v>-0.3421955077562876</v>
      </c>
      <c r="T182" s="43">
        <f>PERCENTILE(T4:T174,0.75)</f>
        <v>-0.10833702584732405</v>
      </c>
    </row>
    <row r="183" spans="15:20">
      <c r="P183" s="42" t="s">
        <v>46</v>
      </c>
      <c r="Q183" s="21">
        <f>(Q182-Q181)/1.349</f>
        <v>1.8011725021912979</v>
      </c>
      <c r="R183" s="21">
        <f t="shared" ref="R183:T183" si="111">(R182-R181)/1.349</f>
        <v>3.2757804323100088</v>
      </c>
      <c r="S183" s="21">
        <f t="shared" si="111"/>
        <v>2.2368445679709552</v>
      </c>
      <c r="T183" s="43">
        <f t="shared" si="111"/>
        <v>2.3160129613470839</v>
      </c>
    </row>
    <row r="184" spans="15:20" ht="13.5" thickBot="1">
      <c r="P184" s="44"/>
      <c r="Q184" s="33"/>
      <c r="R184" s="33"/>
      <c r="S184" s="33"/>
      <c r="T184" s="45"/>
    </row>
    <row r="185" spans="15:20">
      <c r="Q185" s="21"/>
      <c r="R185" s="21"/>
      <c r="S185" s="21"/>
      <c r="T185" s="21"/>
    </row>
    <row r="186" spans="15:20" ht="13.7" customHeight="1">
      <c r="O186" s="179" t="s">
        <v>65</v>
      </c>
      <c r="P186" s="80" t="s">
        <v>63</v>
      </c>
      <c r="Q186" s="81">
        <f>MAX(Q4:Q174)</f>
        <v>99.559941325510053</v>
      </c>
      <c r="R186" s="81">
        <f>MAX(R4:R174)</f>
        <v>757.14285714285688</v>
      </c>
      <c r="S186" s="81">
        <f>MAX(S4:S174)</f>
        <v>83.20957552920315</v>
      </c>
      <c r="T186" s="81">
        <f>MAX(T4:T174)</f>
        <v>85.188572270562474</v>
      </c>
    </row>
    <row r="187" spans="15:20">
      <c r="O187" s="179"/>
      <c r="P187" s="80" t="s">
        <v>64</v>
      </c>
      <c r="Q187" s="81">
        <f>MIN(Q4:Q174)</f>
        <v>-56.121978528617532</v>
      </c>
      <c r="R187" s="81">
        <f>MIN(R4:R174)</f>
        <v>-35.263157894736842</v>
      </c>
      <c r="S187" s="81">
        <f>MIN(S4:S174)</f>
        <v>-44.549444874774075</v>
      </c>
      <c r="T187" s="81">
        <f>MIN(T4:T174)</f>
        <v>-45.189853738778929</v>
      </c>
    </row>
  </sheetData>
  <protectedRanges>
    <protectedRange sqref="L67:P75 K13:O66 P4:P66 K76:P165" name="Range3_1"/>
    <protectedRange sqref="K4:K12" name="Range1_1"/>
    <protectedRange sqref="M4:N12" name="Range2_1"/>
  </protectedRanges>
  <mergeCells count="5">
    <mergeCell ref="O186:O187"/>
    <mergeCell ref="AK2:AO2"/>
    <mergeCell ref="V2:Z2"/>
    <mergeCell ref="AA2:AE2"/>
    <mergeCell ref="AF2:AJ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rgb="FFFF6600"/>
  </sheetPr>
  <dimension ref="A1:FN367"/>
  <sheetViews>
    <sheetView workbookViewId="0">
      <selection activeCell="K10" sqref="K10"/>
    </sheetView>
  </sheetViews>
  <sheetFormatPr defaultColWidth="9.140625" defaultRowHeight="12.75"/>
  <cols>
    <col min="1" max="1" width="5" style="1" bestFit="1" customWidth="1"/>
    <col min="2" max="2" width="11.42578125" style="39" bestFit="1" customWidth="1"/>
    <col min="3" max="3" width="10.42578125" style="1" bestFit="1" customWidth="1"/>
    <col min="4" max="8" width="11.140625" style="28" customWidth="1"/>
    <col min="9" max="9" width="10.7109375" style="34" customWidth="1"/>
    <col min="10" max="10" width="7.7109375" style="78" bestFit="1" customWidth="1"/>
    <col min="11" max="11" width="10.7109375" style="78" bestFit="1" customWidth="1"/>
    <col min="12" max="12" width="11.28515625" style="78" bestFit="1" customWidth="1"/>
    <col min="13" max="13" width="7.7109375" style="78" bestFit="1" customWidth="1"/>
    <col min="14" max="14" width="10.7109375" style="78" bestFit="1" customWidth="1"/>
    <col min="15" max="15" width="11.28515625" style="78" bestFit="1" customWidth="1"/>
    <col min="16" max="16" width="7.7109375" style="78" bestFit="1" customWidth="1"/>
    <col min="17" max="17" width="10.7109375" style="78" bestFit="1" customWidth="1"/>
    <col min="18" max="18" width="11.28515625" style="78" bestFit="1" customWidth="1"/>
    <col min="19" max="19" width="7.7109375" style="78" bestFit="1" customWidth="1"/>
    <col min="20" max="20" width="10.7109375" style="78" bestFit="1" customWidth="1"/>
    <col min="21" max="21" width="11.28515625" style="78" bestFit="1" customWidth="1"/>
    <col min="22" max="22" width="7.7109375" style="78" bestFit="1" customWidth="1"/>
    <col min="23" max="23" width="10.7109375" style="78" bestFit="1" customWidth="1"/>
    <col min="24" max="24" width="11.28515625" style="78" bestFit="1" customWidth="1"/>
    <col min="25" max="157" width="9.140625" style="23"/>
    <col min="158" max="170" width="9.140625" style="31"/>
    <col min="171" max="16384" width="9.140625" style="1"/>
  </cols>
  <sheetData>
    <row r="1" spans="1:170" s="4" customFormat="1">
      <c r="A1" s="24"/>
      <c r="B1" s="35"/>
      <c r="C1" s="25"/>
      <c r="D1" s="48" t="s">
        <v>0</v>
      </c>
      <c r="E1" s="48" t="s">
        <v>0</v>
      </c>
      <c r="F1" s="48" t="s">
        <v>0</v>
      </c>
      <c r="G1" s="48" t="s">
        <v>0</v>
      </c>
      <c r="H1" s="48" t="s">
        <v>0</v>
      </c>
      <c r="I1" s="25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</row>
    <row r="2" spans="1:170" s="3" customFormat="1">
      <c r="A2" s="24" t="s">
        <v>7</v>
      </c>
      <c r="B2" s="35" t="s">
        <v>42</v>
      </c>
      <c r="C2" s="24" t="s">
        <v>37</v>
      </c>
      <c r="D2" s="47" t="s">
        <v>125</v>
      </c>
      <c r="E2" s="47" t="s">
        <v>126</v>
      </c>
      <c r="F2" s="47" t="s">
        <v>127</v>
      </c>
      <c r="G2" s="47" t="s">
        <v>128</v>
      </c>
      <c r="H2" s="47" t="s">
        <v>129</v>
      </c>
      <c r="I2" s="24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</row>
    <row r="3" spans="1:170" s="3" customFormat="1" ht="13.5" thickBot="1">
      <c r="A3" s="26"/>
      <c r="B3" s="36"/>
      <c r="C3" s="26"/>
      <c r="D3" s="49" t="s">
        <v>22</v>
      </c>
      <c r="E3" s="49" t="s">
        <v>22</v>
      </c>
      <c r="F3" s="49" t="s">
        <v>22</v>
      </c>
      <c r="G3" s="49" t="s">
        <v>22</v>
      </c>
      <c r="H3" s="49" t="s">
        <v>22</v>
      </c>
      <c r="I3" s="26" t="s">
        <v>132</v>
      </c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</row>
    <row r="4" spans="1:170" s="5" customFormat="1">
      <c r="A4" s="19" t="s">
        <v>34</v>
      </c>
      <c r="B4" s="37" t="s">
        <v>52</v>
      </c>
      <c r="C4" s="20">
        <v>7</v>
      </c>
      <c r="D4" s="101">
        <v>7.4</v>
      </c>
      <c r="E4" s="101">
        <v>14.2</v>
      </c>
      <c r="F4" s="101">
        <v>23.6</v>
      </c>
      <c r="G4" s="101">
        <v>39.299999999999997</v>
      </c>
      <c r="H4" s="101">
        <v>60.1</v>
      </c>
      <c r="I4" s="104" t="s">
        <v>136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</row>
    <row r="5" spans="1:170" s="5" customFormat="1">
      <c r="A5" s="19" t="s">
        <v>34</v>
      </c>
      <c r="B5" s="37" t="s">
        <v>52</v>
      </c>
      <c r="C5" s="20">
        <v>8</v>
      </c>
      <c r="D5" s="101">
        <v>8.8000000000000007</v>
      </c>
      <c r="E5" s="101">
        <v>16.2</v>
      </c>
      <c r="F5" s="101">
        <v>27.4</v>
      </c>
      <c r="G5" s="101">
        <v>43.2</v>
      </c>
      <c r="H5" s="101">
        <v>66.599999999999994</v>
      </c>
      <c r="I5" s="101" t="s">
        <v>136</v>
      </c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</row>
    <row r="6" spans="1:170" s="5" customFormat="1">
      <c r="A6" s="19" t="s">
        <v>34</v>
      </c>
      <c r="B6" s="37" t="s">
        <v>52</v>
      </c>
      <c r="C6" s="20">
        <v>9</v>
      </c>
      <c r="D6" s="101">
        <v>8.4</v>
      </c>
      <c r="E6" s="101">
        <v>15.2</v>
      </c>
      <c r="F6" s="101">
        <v>25.7</v>
      </c>
      <c r="G6" s="101">
        <v>40.700000000000003</v>
      </c>
      <c r="H6" s="101">
        <v>63.4</v>
      </c>
      <c r="I6" s="101" t="s">
        <v>136</v>
      </c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</row>
    <row r="7" spans="1:170" s="5" customFormat="1" ht="15">
      <c r="A7" s="87" t="s">
        <v>110</v>
      </c>
      <c r="B7" s="89" t="s">
        <v>111</v>
      </c>
      <c r="C7" s="20">
        <v>7</v>
      </c>
      <c r="D7" s="102">
        <v>5.7</v>
      </c>
      <c r="E7" s="102">
        <v>16.3</v>
      </c>
      <c r="F7" s="102">
        <v>22</v>
      </c>
      <c r="G7" s="102">
        <v>34.6</v>
      </c>
      <c r="H7" s="102">
        <v>65</v>
      </c>
      <c r="I7" s="102" t="s">
        <v>137</v>
      </c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</row>
    <row r="8" spans="1:170" s="5" customFormat="1" ht="15">
      <c r="A8" s="87" t="s">
        <v>110</v>
      </c>
      <c r="B8" s="89" t="s">
        <v>111</v>
      </c>
      <c r="C8" s="20">
        <v>8</v>
      </c>
      <c r="D8" s="102">
        <v>10.9</v>
      </c>
      <c r="E8" s="102">
        <v>10.9</v>
      </c>
      <c r="F8" s="102">
        <v>21.8</v>
      </c>
      <c r="G8" s="102">
        <v>34.799999999999997</v>
      </c>
      <c r="H8" s="102">
        <v>66.400000000000006</v>
      </c>
      <c r="I8" s="102" t="s">
        <v>137</v>
      </c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</row>
    <row r="9" spans="1:170" s="5" customFormat="1" ht="15">
      <c r="A9" s="87" t="s">
        <v>110</v>
      </c>
      <c r="B9" s="89" t="s">
        <v>111</v>
      </c>
      <c r="C9" s="20">
        <v>9</v>
      </c>
      <c r="D9" s="102">
        <v>9.3000000000000007</v>
      </c>
      <c r="E9" s="102">
        <v>16.7</v>
      </c>
      <c r="F9" s="102">
        <v>19</v>
      </c>
      <c r="G9" s="102">
        <v>32.4</v>
      </c>
      <c r="H9" s="102">
        <v>60.6</v>
      </c>
      <c r="I9" s="102" t="s">
        <v>137</v>
      </c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</row>
    <row r="10" spans="1:170" s="5" customFormat="1" ht="15">
      <c r="A10" s="19" t="s">
        <v>14</v>
      </c>
      <c r="B10" s="37" t="s">
        <v>94</v>
      </c>
      <c r="C10" s="20">
        <v>7</v>
      </c>
      <c r="D10" s="102">
        <v>5.7</v>
      </c>
      <c r="E10" s="102">
        <v>12.5</v>
      </c>
      <c r="F10" s="102">
        <v>21.7</v>
      </c>
      <c r="G10" s="102">
        <v>38.799999999999997</v>
      </c>
      <c r="H10" s="102">
        <v>66.3</v>
      </c>
      <c r="I10" s="102" t="s">
        <v>138</v>
      </c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</row>
    <row r="11" spans="1:170" s="5" customFormat="1" ht="15">
      <c r="A11" s="19" t="s">
        <v>14</v>
      </c>
      <c r="B11" s="37" t="s">
        <v>94</v>
      </c>
      <c r="C11" s="20">
        <v>8</v>
      </c>
      <c r="D11" s="102">
        <v>6.7</v>
      </c>
      <c r="E11" s="102">
        <v>13.6</v>
      </c>
      <c r="F11" s="102">
        <v>24.6</v>
      </c>
      <c r="G11" s="102">
        <v>41.3</v>
      </c>
      <c r="H11" s="102">
        <v>69.3</v>
      </c>
      <c r="I11" s="102" t="s">
        <v>138</v>
      </c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</row>
    <row r="12" spans="1:170" s="5" customFormat="1" ht="15">
      <c r="A12" s="19" t="s">
        <v>14</v>
      </c>
      <c r="B12" s="37" t="s">
        <v>94</v>
      </c>
      <c r="C12" s="20">
        <v>9</v>
      </c>
      <c r="D12" s="102">
        <v>5.0999999999999996</v>
      </c>
      <c r="E12" s="102">
        <v>11.8</v>
      </c>
      <c r="F12" s="102">
        <v>21.1</v>
      </c>
      <c r="G12" s="102">
        <v>36.9</v>
      </c>
      <c r="H12" s="102">
        <v>64.3</v>
      </c>
      <c r="I12" s="102" t="s">
        <v>138</v>
      </c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</row>
    <row r="13" spans="1:170" s="5" customFormat="1" ht="15">
      <c r="A13" s="19" t="s">
        <v>15</v>
      </c>
      <c r="B13" s="37" t="s">
        <v>53</v>
      </c>
      <c r="C13" s="20">
        <v>7</v>
      </c>
      <c r="D13" s="102">
        <v>9.1</v>
      </c>
      <c r="E13" s="102">
        <v>13.6</v>
      </c>
      <c r="F13" s="102">
        <v>21.5</v>
      </c>
      <c r="G13" s="102">
        <v>36.4</v>
      </c>
      <c r="H13" s="102">
        <v>66.7</v>
      </c>
      <c r="I13" s="102" t="s">
        <v>137</v>
      </c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</row>
    <row r="14" spans="1:170" s="5" customFormat="1" ht="15">
      <c r="A14" s="19" t="s">
        <v>15</v>
      </c>
      <c r="B14" s="37" t="s">
        <v>53</v>
      </c>
      <c r="C14" s="20">
        <v>8</v>
      </c>
      <c r="D14" s="102">
        <v>10.199999999999999</v>
      </c>
      <c r="E14" s="102">
        <v>13.7</v>
      </c>
      <c r="F14" s="102">
        <v>21.7</v>
      </c>
      <c r="G14" s="102">
        <v>37.5</v>
      </c>
      <c r="H14" s="102">
        <v>67.099999999999994</v>
      </c>
      <c r="I14" s="102" t="s">
        <v>137</v>
      </c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</row>
    <row r="15" spans="1:170" s="5" customFormat="1" ht="15">
      <c r="A15" s="19" t="s">
        <v>15</v>
      </c>
      <c r="B15" s="37" t="s">
        <v>53</v>
      </c>
      <c r="C15" s="20">
        <v>9</v>
      </c>
      <c r="D15" s="102">
        <v>5.3</v>
      </c>
      <c r="E15" s="102">
        <v>9.8000000000000007</v>
      </c>
      <c r="F15" s="102">
        <v>17.600000000000001</v>
      </c>
      <c r="G15" s="102">
        <v>32.6</v>
      </c>
      <c r="H15" s="102">
        <v>61.1</v>
      </c>
      <c r="I15" s="102" t="s">
        <v>137</v>
      </c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</row>
    <row r="16" spans="1:170" s="5" customFormat="1" ht="15">
      <c r="A16" s="19" t="s">
        <v>16</v>
      </c>
      <c r="B16" s="37" t="s">
        <v>54</v>
      </c>
      <c r="C16" s="20">
        <v>7</v>
      </c>
      <c r="D16" s="103">
        <v>10.26</v>
      </c>
      <c r="E16" s="103">
        <v>12</v>
      </c>
      <c r="F16" s="103">
        <v>21.56</v>
      </c>
      <c r="G16" s="103">
        <v>37.65</v>
      </c>
      <c r="H16" s="103">
        <v>70.47</v>
      </c>
      <c r="I16" s="102" t="s">
        <v>135</v>
      </c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</row>
    <row r="17" spans="1:170" s="5" customFormat="1" ht="15">
      <c r="A17" s="19" t="s">
        <v>16</v>
      </c>
      <c r="B17" s="37" t="s">
        <v>54</v>
      </c>
      <c r="C17" s="20">
        <v>8</v>
      </c>
      <c r="D17" s="103">
        <v>9.14</v>
      </c>
      <c r="E17" s="103">
        <v>11.62</v>
      </c>
      <c r="F17" s="103">
        <v>22.39</v>
      </c>
      <c r="G17" s="103">
        <v>38.78</v>
      </c>
      <c r="H17" s="103">
        <v>74.06</v>
      </c>
      <c r="I17" s="102" t="s">
        <v>135</v>
      </c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</row>
    <row r="18" spans="1:170" s="5" customFormat="1" ht="15">
      <c r="A18" s="19" t="s">
        <v>16</v>
      </c>
      <c r="B18" s="37" t="s">
        <v>54</v>
      </c>
      <c r="C18" s="20">
        <v>9</v>
      </c>
      <c r="D18" s="103">
        <v>8.1999999999999993</v>
      </c>
      <c r="E18" s="103">
        <v>12.03</v>
      </c>
      <c r="F18" s="103">
        <v>19.82</v>
      </c>
      <c r="G18" s="103">
        <v>34.75</v>
      </c>
      <c r="H18" s="103">
        <v>65.78</v>
      </c>
      <c r="I18" s="102" t="s">
        <v>135</v>
      </c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</row>
    <row r="19" spans="1:170" s="5" customFormat="1">
      <c r="A19" s="19" t="s">
        <v>17</v>
      </c>
      <c r="B19" s="37" t="s">
        <v>95</v>
      </c>
      <c r="C19" s="20">
        <v>7</v>
      </c>
      <c r="D19" s="99"/>
      <c r="E19" s="99"/>
      <c r="F19" s="99"/>
      <c r="G19" s="99"/>
      <c r="H19" s="99"/>
      <c r="I19" s="23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</row>
    <row r="20" spans="1:170" s="5" customFormat="1">
      <c r="A20" s="19" t="s">
        <v>17</v>
      </c>
      <c r="B20" s="37" t="s">
        <v>95</v>
      </c>
      <c r="C20" s="20">
        <v>8</v>
      </c>
      <c r="D20" s="99"/>
      <c r="E20" s="99"/>
      <c r="F20" s="99"/>
      <c r="G20" s="99"/>
      <c r="H20" s="99"/>
      <c r="I20" s="23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</row>
    <row r="21" spans="1:170" s="5" customFormat="1">
      <c r="A21" s="19" t="s">
        <v>17</v>
      </c>
      <c r="B21" s="37" t="s">
        <v>95</v>
      </c>
      <c r="C21" s="20">
        <v>9</v>
      </c>
      <c r="D21" s="99"/>
      <c r="E21" s="99"/>
      <c r="F21" s="99"/>
      <c r="G21" s="99"/>
      <c r="H21" s="99"/>
      <c r="I21" s="23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</row>
    <row r="22" spans="1:170" s="5" customFormat="1">
      <c r="A22" s="19" t="s">
        <v>18</v>
      </c>
      <c r="B22" s="37" t="s">
        <v>55</v>
      </c>
      <c r="C22" s="20">
        <v>7</v>
      </c>
      <c r="D22" s="86"/>
      <c r="E22" s="86"/>
      <c r="F22" s="86"/>
      <c r="G22" s="86"/>
      <c r="H22" s="86"/>
      <c r="I22" s="84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</row>
    <row r="23" spans="1:170" s="5" customFormat="1">
      <c r="A23" s="19" t="s">
        <v>18</v>
      </c>
      <c r="B23" s="37" t="s">
        <v>55</v>
      </c>
      <c r="C23" s="20">
        <v>8</v>
      </c>
      <c r="D23" s="98"/>
      <c r="E23" s="98"/>
      <c r="F23" s="98"/>
      <c r="G23" s="98"/>
      <c r="H23" s="98"/>
      <c r="I23" s="23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</row>
    <row r="24" spans="1:170" s="5" customFormat="1">
      <c r="A24" s="19" t="s">
        <v>18</v>
      </c>
      <c r="B24" s="37" t="s">
        <v>55</v>
      </c>
      <c r="C24" s="20">
        <v>9</v>
      </c>
      <c r="D24" s="98"/>
      <c r="E24" s="98"/>
      <c r="F24" s="98"/>
      <c r="G24" s="98"/>
      <c r="H24" s="98"/>
      <c r="I24" s="23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</row>
    <row r="25" spans="1:170" s="5" customFormat="1">
      <c r="A25" s="87" t="s">
        <v>109</v>
      </c>
      <c r="B25" s="89" t="s">
        <v>56</v>
      </c>
      <c r="C25" s="20">
        <v>7</v>
      </c>
      <c r="D25" s="98"/>
      <c r="E25" s="98"/>
      <c r="F25" s="98"/>
      <c r="G25" s="98"/>
      <c r="H25" s="98"/>
      <c r="I25" s="23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</row>
    <row r="26" spans="1:170" s="5" customFormat="1">
      <c r="A26" s="87" t="s">
        <v>109</v>
      </c>
      <c r="B26" s="89" t="s">
        <v>56</v>
      </c>
      <c r="C26" s="20">
        <v>8</v>
      </c>
      <c r="D26" s="98"/>
      <c r="E26" s="98"/>
      <c r="F26" s="98"/>
      <c r="G26" s="98"/>
      <c r="H26" s="98"/>
      <c r="I26" s="23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</row>
    <row r="27" spans="1:170" s="5" customFormat="1">
      <c r="A27" s="87" t="s">
        <v>109</v>
      </c>
      <c r="B27" s="89" t="s">
        <v>56</v>
      </c>
      <c r="C27" s="20">
        <v>9</v>
      </c>
      <c r="D27" s="98"/>
      <c r="E27" s="98"/>
      <c r="F27" s="98"/>
      <c r="G27" s="98"/>
      <c r="H27" s="98"/>
      <c r="I27" s="23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</row>
    <row r="28" spans="1:170" s="5" customFormat="1">
      <c r="A28" s="87" t="s">
        <v>122</v>
      </c>
      <c r="B28" s="89" t="s">
        <v>131</v>
      </c>
      <c r="C28" s="20">
        <v>7</v>
      </c>
      <c r="D28" s="98"/>
      <c r="E28" s="98"/>
      <c r="F28" s="98"/>
      <c r="G28" s="98"/>
      <c r="H28" s="98"/>
      <c r="I28" s="23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</row>
    <row r="29" spans="1:170" s="5" customFormat="1">
      <c r="A29" s="87" t="s">
        <v>122</v>
      </c>
      <c r="B29" s="89" t="s">
        <v>131</v>
      </c>
      <c r="C29" s="20">
        <v>8</v>
      </c>
      <c r="D29" s="98"/>
      <c r="E29" s="98"/>
      <c r="F29" s="98"/>
      <c r="G29" s="98"/>
      <c r="H29" s="98"/>
      <c r="I29" s="23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</row>
    <row r="30" spans="1:170" s="5" customFormat="1">
      <c r="A30" s="87" t="s">
        <v>122</v>
      </c>
      <c r="B30" s="89" t="s">
        <v>131</v>
      </c>
      <c r="C30" s="20">
        <v>9</v>
      </c>
      <c r="D30" s="98"/>
      <c r="E30" s="98"/>
      <c r="F30" s="98"/>
      <c r="G30" s="98"/>
      <c r="H30" s="98"/>
      <c r="I30" s="23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</row>
    <row r="31" spans="1:170" s="5" customFormat="1">
      <c r="B31" s="38"/>
      <c r="D31" s="27"/>
      <c r="E31" s="27"/>
      <c r="F31" s="27"/>
      <c r="G31" s="27"/>
      <c r="H31" s="27"/>
      <c r="I31" s="23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</row>
    <row r="32" spans="1:170">
      <c r="I32" s="23"/>
    </row>
    <row r="33" spans="9:9">
      <c r="I33" s="23"/>
    </row>
    <row r="34" spans="9:9">
      <c r="I34" s="23"/>
    </row>
    <row r="35" spans="9:9">
      <c r="I35" s="23"/>
    </row>
    <row r="36" spans="9:9">
      <c r="I36" s="23"/>
    </row>
    <row r="37" spans="9:9">
      <c r="I37" s="23"/>
    </row>
    <row r="38" spans="9:9">
      <c r="I38" s="23"/>
    </row>
    <row r="39" spans="9:9">
      <c r="I39" s="23"/>
    </row>
    <row r="40" spans="9:9">
      <c r="I40" s="23"/>
    </row>
    <row r="41" spans="9:9">
      <c r="I41" s="23"/>
    </row>
    <row r="42" spans="9:9">
      <c r="I42" s="23"/>
    </row>
    <row r="43" spans="9:9">
      <c r="I43" s="23"/>
    </row>
    <row r="44" spans="9:9">
      <c r="I44" s="23"/>
    </row>
    <row r="45" spans="9:9">
      <c r="I45" s="23"/>
    </row>
    <row r="46" spans="9:9">
      <c r="I46" s="23"/>
    </row>
    <row r="47" spans="9:9">
      <c r="I47" s="23"/>
    </row>
    <row r="48" spans="9:9">
      <c r="I48" s="23"/>
    </row>
    <row r="49" spans="9:9">
      <c r="I49" s="23"/>
    </row>
    <row r="50" spans="9:9">
      <c r="I50" s="23"/>
    </row>
    <row r="51" spans="9:9">
      <c r="I51" s="23"/>
    </row>
    <row r="52" spans="9:9">
      <c r="I52" s="23"/>
    </row>
    <row r="53" spans="9:9">
      <c r="I53" s="23"/>
    </row>
    <row r="54" spans="9:9">
      <c r="I54" s="23"/>
    </row>
    <row r="55" spans="9:9">
      <c r="I55" s="23"/>
    </row>
    <row r="56" spans="9:9">
      <c r="I56" s="23"/>
    </row>
    <row r="57" spans="9:9">
      <c r="I57" s="23"/>
    </row>
    <row r="58" spans="9:9">
      <c r="I58" s="23"/>
    </row>
    <row r="59" spans="9:9">
      <c r="I59" s="23"/>
    </row>
    <row r="60" spans="9:9">
      <c r="I60" s="23"/>
    </row>
    <row r="61" spans="9:9">
      <c r="I61" s="23"/>
    </row>
    <row r="62" spans="9:9">
      <c r="I62" s="23"/>
    </row>
    <row r="63" spans="9:9">
      <c r="I63" s="23"/>
    </row>
    <row r="64" spans="9:9">
      <c r="I64" s="23"/>
    </row>
    <row r="65" spans="9:9">
      <c r="I65" s="23"/>
    </row>
    <row r="66" spans="9:9">
      <c r="I66" s="23"/>
    </row>
    <row r="67" spans="9:9">
      <c r="I67" s="23"/>
    </row>
    <row r="68" spans="9:9">
      <c r="I68" s="23"/>
    </row>
    <row r="69" spans="9:9">
      <c r="I69" s="23"/>
    </row>
    <row r="70" spans="9:9">
      <c r="I70" s="23"/>
    </row>
    <row r="71" spans="9:9">
      <c r="I71" s="23"/>
    </row>
    <row r="72" spans="9:9">
      <c r="I72" s="23"/>
    </row>
    <row r="73" spans="9:9">
      <c r="I73" s="23"/>
    </row>
    <row r="74" spans="9:9">
      <c r="I74" s="23"/>
    </row>
    <row r="75" spans="9:9">
      <c r="I75" s="23"/>
    </row>
    <row r="76" spans="9:9">
      <c r="I76" s="23"/>
    </row>
    <row r="77" spans="9:9">
      <c r="I77" s="23"/>
    </row>
    <row r="78" spans="9:9">
      <c r="I78" s="23"/>
    </row>
    <row r="79" spans="9:9">
      <c r="I79" s="23"/>
    </row>
    <row r="80" spans="9:9">
      <c r="I80" s="23"/>
    </row>
    <row r="81" spans="9:9">
      <c r="I81" s="23"/>
    </row>
    <row r="82" spans="9:9">
      <c r="I82" s="23"/>
    </row>
    <row r="83" spans="9:9">
      <c r="I83" s="23"/>
    </row>
    <row r="84" spans="9:9">
      <c r="I84" s="23"/>
    </row>
    <row r="85" spans="9:9">
      <c r="I85" s="23"/>
    </row>
    <row r="86" spans="9:9">
      <c r="I86" s="23"/>
    </row>
    <row r="87" spans="9:9">
      <c r="I87" s="23"/>
    </row>
    <row r="88" spans="9:9">
      <c r="I88" s="23"/>
    </row>
    <row r="89" spans="9:9">
      <c r="I89" s="23"/>
    </row>
    <row r="90" spans="9:9">
      <c r="I90" s="23"/>
    </row>
    <row r="91" spans="9:9">
      <c r="I91" s="23"/>
    </row>
    <row r="92" spans="9:9">
      <c r="I92" s="23"/>
    </row>
    <row r="93" spans="9:9">
      <c r="I93" s="23"/>
    </row>
    <row r="94" spans="9:9">
      <c r="I94" s="23"/>
    </row>
    <row r="95" spans="9:9">
      <c r="I95" s="23"/>
    </row>
    <row r="96" spans="9:9">
      <c r="I96" s="23"/>
    </row>
    <row r="97" spans="9:9">
      <c r="I97" s="23"/>
    </row>
    <row r="98" spans="9:9">
      <c r="I98" s="23"/>
    </row>
    <row r="99" spans="9:9">
      <c r="I99" s="23"/>
    </row>
    <row r="100" spans="9:9">
      <c r="I100" s="23"/>
    </row>
    <row r="101" spans="9:9">
      <c r="I101" s="23"/>
    </row>
    <row r="102" spans="9:9">
      <c r="I102" s="23"/>
    </row>
    <row r="103" spans="9:9">
      <c r="I103" s="23"/>
    </row>
    <row r="104" spans="9:9">
      <c r="I104" s="23"/>
    </row>
    <row r="105" spans="9:9">
      <c r="I105" s="23"/>
    </row>
    <row r="106" spans="9:9">
      <c r="I106" s="23"/>
    </row>
    <row r="107" spans="9:9">
      <c r="I107" s="23"/>
    </row>
    <row r="108" spans="9:9">
      <c r="I108" s="23"/>
    </row>
    <row r="109" spans="9:9">
      <c r="I109" s="23"/>
    </row>
    <row r="110" spans="9:9">
      <c r="I110" s="23"/>
    </row>
    <row r="111" spans="9:9">
      <c r="I111" s="23"/>
    </row>
    <row r="112" spans="9:9">
      <c r="I112" s="23"/>
    </row>
    <row r="113" spans="9:9">
      <c r="I113" s="23"/>
    </row>
    <row r="114" spans="9:9">
      <c r="I114" s="23"/>
    </row>
    <row r="115" spans="9:9">
      <c r="I115" s="23"/>
    </row>
    <row r="116" spans="9:9">
      <c r="I116" s="23"/>
    </row>
    <row r="117" spans="9:9">
      <c r="I117" s="23"/>
    </row>
    <row r="118" spans="9:9">
      <c r="I118" s="23"/>
    </row>
    <row r="119" spans="9:9">
      <c r="I119" s="23"/>
    </row>
    <row r="120" spans="9:9">
      <c r="I120" s="23"/>
    </row>
    <row r="121" spans="9:9">
      <c r="I121" s="23"/>
    </row>
    <row r="122" spans="9:9">
      <c r="I122" s="23"/>
    </row>
    <row r="123" spans="9:9">
      <c r="I123" s="23"/>
    </row>
    <row r="124" spans="9:9">
      <c r="I124" s="23"/>
    </row>
    <row r="125" spans="9:9">
      <c r="I125" s="23"/>
    </row>
    <row r="126" spans="9:9">
      <c r="I126" s="23"/>
    </row>
    <row r="127" spans="9:9">
      <c r="I127" s="23"/>
    </row>
    <row r="128" spans="9:9">
      <c r="I128" s="23"/>
    </row>
    <row r="129" spans="9:9">
      <c r="I129" s="23"/>
    </row>
    <row r="130" spans="9:9">
      <c r="I130" s="23"/>
    </row>
    <row r="131" spans="9:9">
      <c r="I131" s="23"/>
    </row>
    <row r="132" spans="9:9">
      <c r="I132" s="23"/>
    </row>
    <row r="133" spans="9:9">
      <c r="I133" s="23"/>
    </row>
    <row r="134" spans="9:9">
      <c r="I134" s="23"/>
    </row>
    <row r="135" spans="9:9">
      <c r="I135" s="23"/>
    </row>
    <row r="136" spans="9:9">
      <c r="I136" s="23"/>
    </row>
    <row r="137" spans="9:9">
      <c r="I137" s="23"/>
    </row>
    <row r="138" spans="9:9">
      <c r="I138" s="23"/>
    </row>
    <row r="139" spans="9:9">
      <c r="I139" s="23"/>
    </row>
    <row r="140" spans="9:9">
      <c r="I140" s="23"/>
    </row>
    <row r="141" spans="9:9">
      <c r="I141" s="23"/>
    </row>
    <row r="142" spans="9:9">
      <c r="I142" s="23"/>
    </row>
    <row r="143" spans="9:9">
      <c r="I143" s="23"/>
    </row>
    <row r="144" spans="9:9">
      <c r="I144" s="23"/>
    </row>
    <row r="145" spans="9:9">
      <c r="I145" s="23"/>
    </row>
    <row r="146" spans="9:9">
      <c r="I146" s="23"/>
    </row>
    <row r="147" spans="9:9">
      <c r="I147" s="23"/>
    </row>
    <row r="148" spans="9:9">
      <c r="I148" s="23"/>
    </row>
    <row r="149" spans="9:9">
      <c r="I149" s="23"/>
    </row>
    <row r="150" spans="9:9">
      <c r="I150" s="23"/>
    </row>
    <row r="151" spans="9:9">
      <c r="I151" s="23"/>
    </row>
    <row r="152" spans="9:9">
      <c r="I152" s="23"/>
    </row>
    <row r="153" spans="9:9">
      <c r="I153" s="23"/>
    </row>
    <row r="154" spans="9:9">
      <c r="I154" s="23"/>
    </row>
    <row r="155" spans="9:9">
      <c r="I155" s="23"/>
    </row>
    <row r="156" spans="9:9">
      <c r="I156" s="23"/>
    </row>
    <row r="157" spans="9:9">
      <c r="I157" s="23"/>
    </row>
    <row r="158" spans="9:9">
      <c r="I158" s="23"/>
    </row>
    <row r="159" spans="9:9">
      <c r="I159" s="23"/>
    </row>
    <row r="160" spans="9:9">
      <c r="I160" s="23"/>
    </row>
    <row r="161" spans="9:9">
      <c r="I161" s="23"/>
    </row>
    <row r="162" spans="9:9">
      <c r="I162" s="23"/>
    </row>
    <row r="163" spans="9:9">
      <c r="I163" s="23"/>
    </row>
    <row r="164" spans="9:9">
      <c r="I164" s="23"/>
    </row>
    <row r="165" spans="9:9">
      <c r="I165" s="23"/>
    </row>
    <row r="166" spans="9:9">
      <c r="I166" s="23"/>
    </row>
    <row r="167" spans="9:9">
      <c r="I167" s="23"/>
    </row>
    <row r="168" spans="9:9">
      <c r="I168" s="23"/>
    </row>
    <row r="169" spans="9:9">
      <c r="I169" s="23"/>
    </row>
    <row r="170" spans="9:9">
      <c r="I170" s="23"/>
    </row>
    <row r="171" spans="9:9">
      <c r="I171" s="23"/>
    </row>
    <row r="172" spans="9:9">
      <c r="I172" s="23"/>
    </row>
    <row r="173" spans="9:9">
      <c r="I173" s="23"/>
    </row>
    <row r="174" spans="9:9">
      <c r="I174" s="23"/>
    </row>
    <row r="175" spans="9:9">
      <c r="I175" s="23"/>
    </row>
    <row r="176" spans="9:9">
      <c r="I176" s="23"/>
    </row>
    <row r="177" spans="9:9">
      <c r="I177" s="23"/>
    </row>
    <row r="178" spans="9:9">
      <c r="I178" s="23"/>
    </row>
    <row r="179" spans="9:9">
      <c r="I179" s="23"/>
    </row>
    <row r="180" spans="9:9">
      <c r="I180" s="23"/>
    </row>
    <row r="181" spans="9:9">
      <c r="I181" s="23"/>
    </row>
    <row r="182" spans="9:9">
      <c r="I182" s="23"/>
    </row>
    <row r="183" spans="9:9">
      <c r="I183" s="23"/>
    </row>
    <row r="184" spans="9:9">
      <c r="I184" s="23"/>
    </row>
    <row r="185" spans="9:9">
      <c r="I185" s="23"/>
    </row>
    <row r="186" spans="9:9">
      <c r="I186" s="23"/>
    </row>
    <row r="187" spans="9:9">
      <c r="I187" s="23"/>
    </row>
    <row r="188" spans="9:9">
      <c r="I188" s="23"/>
    </row>
    <row r="189" spans="9:9">
      <c r="I189" s="23"/>
    </row>
    <row r="190" spans="9:9">
      <c r="I190" s="23"/>
    </row>
    <row r="191" spans="9:9">
      <c r="I191" s="23"/>
    </row>
    <row r="192" spans="9:9">
      <c r="I192" s="23"/>
    </row>
    <row r="193" spans="9:9">
      <c r="I193" s="23"/>
    </row>
    <row r="194" spans="9:9">
      <c r="I194" s="23"/>
    </row>
    <row r="195" spans="9:9">
      <c r="I195" s="23"/>
    </row>
    <row r="196" spans="9:9">
      <c r="I196" s="23"/>
    </row>
    <row r="197" spans="9:9">
      <c r="I197" s="23"/>
    </row>
    <row r="198" spans="9:9">
      <c r="I198" s="23"/>
    </row>
    <row r="199" spans="9:9">
      <c r="I199" s="23"/>
    </row>
    <row r="200" spans="9:9">
      <c r="I200" s="23"/>
    </row>
    <row r="201" spans="9:9">
      <c r="I201" s="23"/>
    </row>
    <row r="202" spans="9:9">
      <c r="I202" s="23"/>
    </row>
    <row r="203" spans="9:9">
      <c r="I203" s="23"/>
    </row>
    <row r="204" spans="9:9">
      <c r="I204" s="23"/>
    </row>
    <row r="205" spans="9:9">
      <c r="I205" s="23"/>
    </row>
    <row r="206" spans="9:9">
      <c r="I206" s="23"/>
    </row>
    <row r="207" spans="9:9">
      <c r="I207" s="23"/>
    </row>
    <row r="208" spans="9:9">
      <c r="I208" s="23"/>
    </row>
    <row r="209" spans="9:9">
      <c r="I209" s="23"/>
    </row>
    <row r="210" spans="9:9">
      <c r="I210" s="23"/>
    </row>
    <row r="211" spans="9:9">
      <c r="I211" s="23"/>
    </row>
    <row r="212" spans="9:9">
      <c r="I212" s="23"/>
    </row>
    <row r="213" spans="9:9">
      <c r="I213" s="23"/>
    </row>
    <row r="214" spans="9:9">
      <c r="I214" s="23"/>
    </row>
    <row r="215" spans="9:9">
      <c r="I215" s="23"/>
    </row>
    <row r="216" spans="9:9">
      <c r="I216" s="23"/>
    </row>
    <row r="217" spans="9:9">
      <c r="I217" s="23"/>
    </row>
    <row r="218" spans="9:9">
      <c r="I218" s="23"/>
    </row>
    <row r="219" spans="9:9">
      <c r="I219" s="23"/>
    </row>
    <row r="220" spans="9:9">
      <c r="I220" s="23"/>
    </row>
    <row r="221" spans="9:9">
      <c r="I221" s="23"/>
    </row>
    <row r="222" spans="9:9">
      <c r="I222" s="23"/>
    </row>
    <row r="223" spans="9:9">
      <c r="I223" s="23"/>
    </row>
    <row r="224" spans="9:9">
      <c r="I224" s="23"/>
    </row>
    <row r="225" spans="9:9">
      <c r="I225" s="23"/>
    </row>
    <row r="226" spans="9:9">
      <c r="I226" s="23"/>
    </row>
    <row r="227" spans="9:9">
      <c r="I227" s="23"/>
    </row>
    <row r="228" spans="9:9">
      <c r="I228" s="23"/>
    </row>
    <row r="229" spans="9:9">
      <c r="I229" s="23"/>
    </row>
    <row r="230" spans="9:9">
      <c r="I230" s="23"/>
    </row>
    <row r="231" spans="9:9">
      <c r="I231" s="23"/>
    </row>
    <row r="232" spans="9:9">
      <c r="I232" s="23"/>
    </row>
    <row r="233" spans="9:9">
      <c r="I233" s="23"/>
    </row>
    <row r="234" spans="9:9">
      <c r="I234" s="23"/>
    </row>
    <row r="235" spans="9:9">
      <c r="I235" s="23"/>
    </row>
    <row r="236" spans="9:9">
      <c r="I236" s="23"/>
    </row>
    <row r="237" spans="9:9">
      <c r="I237" s="23"/>
    </row>
    <row r="238" spans="9:9">
      <c r="I238" s="23"/>
    </row>
    <row r="239" spans="9:9">
      <c r="I239" s="23"/>
    </row>
    <row r="240" spans="9:9">
      <c r="I240" s="23"/>
    </row>
    <row r="241" spans="9:9">
      <c r="I241" s="23"/>
    </row>
    <row r="242" spans="9:9">
      <c r="I242" s="23"/>
    </row>
    <row r="243" spans="9:9">
      <c r="I243" s="23"/>
    </row>
    <row r="244" spans="9:9">
      <c r="I244" s="23"/>
    </row>
    <row r="245" spans="9:9">
      <c r="I245" s="23"/>
    </row>
    <row r="246" spans="9:9">
      <c r="I246" s="23"/>
    </row>
    <row r="247" spans="9:9">
      <c r="I247" s="23"/>
    </row>
    <row r="248" spans="9:9">
      <c r="I248" s="23"/>
    </row>
    <row r="249" spans="9:9">
      <c r="I249" s="23"/>
    </row>
    <row r="250" spans="9:9">
      <c r="I250" s="23"/>
    </row>
    <row r="251" spans="9:9">
      <c r="I251" s="23"/>
    </row>
    <row r="252" spans="9:9">
      <c r="I252" s="23"/>
    </row>
    <row r="253" spans="9:9">
      <c r="I253" s="23"/>
    </row>
    <row r="254" spans="9:9">
      <c r="I254" s="23"/>
    </row>
    <row r="255" spans="9:9">
      <c r="I255" s="23"/>
    </row>
    <row r="256" spans="9:9">
      <c r="I256" s="23"/>
    </row>
    <row r="257" spans="9:9">
      <c r="I257" s="23"/>
    </row>
    <row r="258" spans="9:9">
      <c r="I258" s="23"/>
    </row>
    <row r="259" spans="9:9">
      <c r="I259" s="23"/>
    </row>
    <row r="260" spans="9:9">
      <c r="I260" s="23"/>
    </row>
    <row r="261" spans="9:9">
      <c r="I261" s="23"/>
    </row>
    <row r="262" spans="9:9">
      <c r="I262" s="23"/>
    </row>
    <row r="263" spans="9:9">
      <c r="I263" s="23"/>
    </row>
    <row r="264" spans="9:9">
      <c r="I264" s="23"/>
    </row>
    <row r="265" spans="9:9">
      <c r="I265" s="23"/>
    </row>
    <row r="266" spans="9:9">
      <c r="I266" s="23"/>
    </row>
    <row r="267" spans="9:9">
      <c r="I267" s="23"/>
    </row>
    <row r="268" spans="9:9">
      <c r="I268" s="23"/>
    </row>
    <row r="269" spans="9:9">
      <c r="I269" s="23"/>
    </row>
    <row r="270" spans="9:9">
      <c r="I270" s="23"/>
    </row>
    <row r="271" spans="9:9">
      <c r="I271" s="23"/>
    </row>
    <row r="272" spans="9:9">
      <c r="I272" s="23"/>
    </row>
    <row r="273" spans="9:9">
      <c r="I273" s="23"/>
    </row>
    <row r="274" spans="9:9">
      <c r="I274" s="23"/>
    </row>
    <row r="275" spans="9:9">
      <c r="I275" s="23"/>
    </row>
    <row r="276" spans="9:9">
      <c r="I276" s="23"/>
    </row>
    <row r="277" spans="9:9">
      <c r="I277" s="23"/>
    </row>
    <row r="278" spans="9:9">
      <c r="I278" s="23"/>
    </row>
    <row r="279" spans="9:9">
      <c r="I279" s="23"/>
    </row>
    <row r="280" spans="9:9">
      <c r="I280" s="23"/>
    </row>
    <row r="281" spans="9:9">
      <c r="I281" s="23"/>
    </row>
    <row r="282" spans="9:9">
      <c r="I282" s="23"/>
    </row>
    <row r="283" spans="9:9">
      <c r="I283" s="23"/>
    </row>
    <row r="284" spans="9:9">
      <c r="I284" s="23"/>
    </row>
    <row r="285" spans="9:9">
      <c r="I285" s="23"/>
    </row>
    <row r="286" spans="9:9">
      <c r="I286" s="23"/>
    </row>
    <row r="287" spans="9:9">
      <c r="I287" s="23"/>
    </row>
    <row r="288" spans="9:9">
      <c r="I288" s="23"/>
    </row>
    <row r="289" spans="9:9">
      <c r="I289" s="23"/>
    </row>
    <row r="290" spans="9:9">
      <c r="I290" s="23"/>
    </row>
    <row r="291" spans="9:9">
      <c r="I291" s="23"/>
    </row>
    <row r="292" spans="9:9">
      <c r="I292" s="23"/>
    </row>
    <row r="293" spans="9:9">
      <c r="I293" s="23"/>
    </row>
    <row r="294" spans="9:9">
      <c r="I294" s="23"/>
    </row>
    <row r="295" spans="9:9">
      <c r="I295" s="23"/>
    </row>
    <row r="296" spans="9:9">
      <c r="I296" s="23"/>
    </row>
    <row r="297" spans="9:9">
      <c r="I297" s="23"/>
    </row>
    <row r="298" spans="9:9">
      <c r="I298" s="23"/>
    </row>
    <row r="299" spans="9:9">
      <c r="I299" s="23"/>
    </row>
    <row r="300" spans="9:9">
      <c r="I300" s="23"/>
    </row>
    <row r="301" spans="9:9">
      <c r="I301" s="23"/>
    </row>
    <row r="302" spans="9:9">
      <c r="I302" s="23"/>
    </row>
    <row r="303" spans="9:9">
      <c r="I303" s="23"/>
    </row>
    <row r="304" spans="9:9">
      <c r="I304" s="23"/>
    </row>
    <row r="305" spans="9:9">
      <c r="I305" s="23"/>
    </row>
    <row r="306" spans="9:9">
      <c r="I306" s="23"/>
    </row>
    <row r="307" spans="9:9">
      <c r="I307" s="23"/>
    </row>
    <row r="308" spans="9:9">
      <c r="I308" s="23"/>
    </row>
    <row r="309" spans="9:9">
      <c r="I309" s="23"/>
    </row>
    <row r="310" spans="9:9">
      <c r="I310" s="23"/>
    </row>
    <row r="311" spans="9:9">
      <c r="I311" s="23"/>
    </row>
    <row r="312" spans="9:9">
      <c r="I312" s="23"/>
    </row>
    <row r="313" spans="9:9">
      <c r="I313" s="23"/>
    </row>
    <row r="314" spans="9:9">
      <c r="I314" s="23"/>
    </row>
    <row r="315" spans="9:9">
      <c r="I315" s="23"/>
    </row>
    <row r="316" spans="9:9">
      <c r="I316" s="23"/>
    </row>
    <row r="317" spans="9:9">
      <c r="I317" s="23"/>
    </row>
    <row r="318" spans="9:9">
      <c r="I318" s="23"/>
    </row>
    <row r="319" spans="9:9">
      <c r="I319" s="23"/>
    </row>
    <row r="320" spans="9:9">
      <c r="I320" s="23"/>
    </row>
    <row r="321" spans="9:9">
      <c r="I321" s="23"/>
    </row>
    <row r="322" spans="9:9">
      <c r="I322" s="23"/>
    </row>
    <row r="323" spans="9:9">
      <c r="I323" s="23"/>
    </row>
    <row r="324" spans="9:9">
      <c r="I324" s="23"/>
    </row>
    <row r="325" spans="9:9">
      <c r="I325" s="23"/>
    </row>
    <row r="326" spans="9:9">
      <c r="I326" s="23"/>
    </row>
    <row r="327" spans="9:9">
      <c r="I327" s="23"/>
    </row>
    <row r="328" spans="9:9">
      <c r="I328" s="23"/>
    </row>
    <row r="329" spans="9:9">
      <c r="I329" s="23"/>
    </row>
    <row r="330" spans="9:9">
      <c r="I330" s="23"/>
    </row>
    <row r="331" spans="9:9">
      <c r="I331" s="23"/>
    </row>
    <row r="332" spans="9:9">
      <c r="I332" s="23"/>
    </row>
    <row r="333" spans="9:9">
      <c r="I333" s="23"/>
    </row>
    <row r="334" spans="9:9">
      <c r="I334" s="23"/>
    </row>
    <row r="335" spans="9:9">
      <c r="I335" s="23"/>
    </row>
    <row r="336" spans="9:9">
      <c r="I336" s="23"/>
    </row>
    <row r="337" spans="9:9">
      <c r="I337" s="23"/>
    </row>
    <row r="338" spans="9:9">
      <c r="I338" s="23"/>
    </row>
    <row r="339" spans="9:9">
      <c r="I339" s="23"/>
    </row>
    <row r="340" spans="9:9">
      <c r="I340" s="23"/>
    </row>
    <row r="341" spans="9:9">
      <c r="I341" s="23"/>
    </row>
    <row r="342" spans="9:9">
      <c r="I342" s="23"/>
    </row>
    <row r="343" spans="9:9">
      <c r="I343" s="23"/>
    </row>
    <row r="344" spans="9:9">
      <c r="I344" s="23"/>
    </row>
    <row r="345" spans="9:9">
      <c r="I345" s="23"/>
    </row>
    <row r="346" spans="9:9">
      <c r="I346" s="23"/>
    </row>
    <row r="347" spans="9:9">
      <c r="I347" s="23"/>
    </row>
    <row r="348" spans="9:9">
      <c r="I348" s="23"/>
    </row>
    <row r="349" spans="9:9">
      <c r="I349" s="23"/>
    </row>
    <row r="350" spans="9:9">
      <c r="I350" s="23"/>
    </row>
    <row r="351" spans="9:9">
      <c r="I351" s="23"/>
    </row>
    <row r="352" spans="9:9">
      <c r="I352" s="23"/>
    </row>
    <row r="353" spans="9:9">
      <c r="I353" s="23"/>
    </row>
    <row r="354" spans="9:9">
      <c r="I354" s="23"/>
    </row>
    <row r="355" spans="9:9">
      <c r="I355" s="23"/>
    </row>
    <row r="356" spans="9:9">
      <c r="I356" s="23"/>
    </row>
    <row r="357" spans="9:9">
      <c r="I357" s="23"/>
    </row>
    <row r="358" spans="9:9">
      <c r="I358" s="23"/>
    </row>
    <row r="359" spans="9:9">
      <c r="I359" s="23"/>
    </row>
    <row r="360" spans="9:9">
      <c r="I360" s="23"/>
    </row>
    <row r="361" spans="9:9">
      <c r="I361" s="23"/>
    </row>
    <row r="362" spans="9:9">
      <c r="I362" s="23"/>
    </row>
    <row r="363" spans="9:9">
      <c r="I363" s="23"/>
    </row>
    <row r="364" spans="9:9">
      <c r="I364" s="23"/>
    </row>
    <row r="365" spans="9:9">
      <c r="I365" s="23"/>
    </row>
    <row r="366" spans="9:9">
      <c r="I366" s="23"/>
    </row>
    <row r="367" spans="9:9">
      <c r="I367" s="23"/>
    </row>
  </sheetData>
  <mergeCells count="5">
    <mergeCell ref="V2:X2"/>
    <mergeCell ref="J2:L2"/>
    <mergeCell ref="M2:O2"/>
    <mergeCell ref="P2:R2"/>
    <mergeCell ref="S2:U2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Sample Specs</vt:lpstr>
      <vt:lpstr>Labs</vt:lpstr>
      <vt:lpstr>Results</vt:lpstr>
      <vt:lpstr>PSD for Samples 7, 8, 9</vt:lpstr>
      <vt:lpstr>FineSplit Chart</vt:lpstr>
      <vt:lpstr>SandSplit Chart</vt:lpstr>
      <vt:lpstr>SedWeight Chart</vt:lpstr>
      <vt:lpstr>SSC Chart</vt:lpstr>
      <vt:lpstr>SSC vs %diff</vt:lpstr>
      <vt:lpstr>PSD-7 Chart</vt:lpstr>
      <vt:lpstr>PSD-8 Chart</vt:lpstr>
      <vt:lpstr>PSD-9 Chart</vt:lpstr>
      <vt:lpstr>'PSD for Samples 7, 8, 9'!_2222mg</vt:lpstr>
      <vt:lpstr>Results!_65mg</vt:lpstr>
    </vt:vector>
  </TitlesOfParts>
  <Company>BQS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 burke</dc:creator>
  <cp:lastModifiedBy>Beaty, Delicia</cp:lastModifiedBy>
  <cp:lastPrinted>2020-02-18T21:05:43Z</cp:lastPrinted>
  <dcterms:created xsi:type="dcterms:W3CDTF">2003-01-15T21:42:02Z</dcterms:created>
  <dcterms:modified xsi:type="dcterms:W3CDTF">2022-08-19T18:01:34Z</dcterms:modified>
</cp:coreProperties>
</file>