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4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ml.chartshapes+xml"/>
  <Override PartName="/xl/queryTables/queryTable2.xml" ContentType="application/vnd.openxmlformats-officedocument.spreadsheetml.queryTable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slqa\"/>
    </mc:Choice>
  </mc:AlternateContent>
  <bookViews>
    <workbookView xWindow="-12" yWindow="-12" windowWidth="9576" windowHeight="8772" tabRatio="957"/>
  </bookViews>
  <sheets>
    <sheet name="Sample Specs" sheetId="26" r:id="rId1"/>
    <sheet name="Labs" sheetId="4" r:id="rId2"/>
    <sheet name="Results" sheetId="1" r:id="rId3"/>
    <sheet name="FineSplit Chart" sheetId="10" r:id="rId4"/>
    <sheet name="SandSplit Chart" sheetId="11" r:id="rId5"/>
    <sheet name="SedWeight Chart" sheetId="12" r:id="rId6"/>
    <sheet name="SSC Chart" sheetId="9" r:id="rId7"/>
    <sheet name="SSC vs %diff" sheetId="27" r:id="rId8"/>
    <sheet name="PSD for Samples 7, 8, 9" sheetId="8" r:id="rId9"/>
    <sheet name="PSD-7 Chart" sheetId="28" r:id="rId10"/>
    <sheet name="PSD-8 Chart" sheetId="29" r:id="rId11"/>
    <sheet name="PSD-9 Chart" sheetId="30" r:id="rId12"/>
  </sheets>
  <definedNames>
    <definedName name="_2222mg" localSheetId="8">'PSD for Samples 7, 8, 9'!$A$1:$K$267</definedName>
    <definedName name="_65mg" localSheetId="2">Results!$A$1:$AO$452</definedName>
  </definedNames>
  <calcPr calcId="152511"/>
</workbook>
</file>

<file path=xl/calcChain.xml><?xml version="1.0" encoding="utf-8"?>
<calcChain xmlns="http://schemas.openxmlformats.org/spreadsheetml/2006/main">
  <c r="S103" i="1" l="1"/>
  <c r="S109" i="1"/>
  <c r="F103" i="1"/>
  <c r="J103" i="1" s="1"/>
  <c r="T103" i="1" s="1"/>
  <c r="I103" i="1"/>
  <c r="F104" i="1"/>
  <c r="I104" i="1"/>
  <c r="F105" i="1"/>
  <c r="I105" i="1"/>
  <c r="S105" i="1" s="1"/>
  <c r="J105" i="1"/>
  <c r="T105" i="1" s="1"/>
  <c r="F106" i="1"/>
  <c r="J106" i="1" s="1"/>
  <c r="T106" i="1" s="1"/>
  <c r="I106" i="1"/>
  <c r="S106" i="1" s="1"/>
  <c r="F107" i="1"/>
  <c r="I107" i="1"/>
  <c r="S107" i="1" s="1"/>
  <c r="F108" i="1"/>
  <c r="I108" i="1"/>
  <c r="S108" i="1" s="1"/>
  <c r="J108" i="1"/>
  <c r="T108" i="1" s="1"/>
  <c r="F109" i="1"/>
  <c r="I109" i="1"/>
  <c r="F110" i="1"/>
  <c r="I110" i="1"/>
  <c r="S110" i="1" s="1"/>
  <c r="J110" i="1"/>
  <c r="T110" i="1" s="1"/>
  <c r="F111" i="1"/>
  <c r="I111" i="1"/>
  <c r="S111" i="1" s="1"/>
  <c r="J111" i="1"/>
  <c r="T111" i="1" s="1"/>
  <c r="J109" i="1" l="1"/>
  <c r="T109" i="1" s="1"/>
  <c r="J104" i="1"/>
  <c r="T104" i="1" s="1"/>
  <c r="S104" i="1"/>
  <c r="J107" i="1"/>
  <c r="T107" i="1" s="1"/>
  <c r="Q7" i="1"/>
  <c r="R7" i="1"/>
  <c r="Q10" i="1"/>
  <c r="R10" i="1"/>
  <c r="Q11" i="1"/>
  <c r="R11" i="1"/>
  <c r="Q12" i="1"/>
  <c r="R12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4" i="1"/>
  <c r="R34" i="1"/>
  <c r="Q35" i="1"/>
  <c r="R35" i="1"/>
  <c r="Q36" i="1"/>
  <c r="R36" i="1"/>
  <c r="Q37" i="1"/>
  <c r="R37" i="1"/>
  <c r="Q38" i="1"/>
  <c r="R38" i="1"/>
  <c r="Q39" i="1"/>
  <c r="R39" i="1"/>
  <c r="Q40" i="1"/>
  <c r="R40" i="1"/>
  <c r="Q41" i="1"/>
  <c r="R41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Q52" i="1"/>
  <c r="R52" i="1"/>
  <c r="Q53" i="1"/>
  <c r="R53" i="1"/>
  <c r="Q54" i="1"/>
  <c r="R54" i="1"/>
  <c r="Q55" i="1"/>
  <c r="R55" i="1"/>
  <c r="Q56" i="1"/>
  <c r="R56" i="1"/>
  <c r="Q57" i="1"/>
  <c r="R57" i="1"/>
  <c r="Q58" i="1"/>
  <c r="R58" i="1"/>
  <c r="Q59" i="1"/>
  <c r="R59" i="1"/>
  <c r="Q60" i="1"/>
  <c r="R60" i="1"/>
  <c r="Q61" i="1"/>
  <c r="R61" i="1"/>
  <c r="Q62" i="1"/>
  <c r="R62" i="1"/>
  <c r="Q63" i="1"/>
  <c r="R63" i="1"/>
  <c r="Q64" i="1"/>
  <c r="R64" i="1"/>
  <c r="Q65" i="1"/>
  <c r="R65" i="1"/>
  <c r="R66" i="1"/>
  <c r="Q70" i="1"/>
  <c r="R70" i="1"/>
  <c r="Q71" i="1"/>
  <c r="R71" i="1"/>
  <c r="Q72" i="1"/>
  <c r="R72" i="1"/>
  <c r="Q73" i="1"/>
  <c r="R73" i="1"/>
  <c r="Q74" i="1"/>
  <c r="R74" i="1"/>
  <c r="Q75" i="1"/>
  <c r="R75" i="1"/>
  <c r="Q76" i="1"/>
  <c r="R76" i="1"/>
  <c r="Q77" i="1"/>
  <c r="R77" i="1"/>
  <c r="Q78" i="1"/>
  <c r="R78" i="1"/>
  <c r="Q79" i="1"/>
  <c r="R79" i="1"/>
  <c r="Q80" i="1"/>
  <c r="R80" i="1"/>
  <c r="Q81" i="1"/>
  <c r="R81" i="1"/>
  <c r="Q82" i="1"/>
  <c r="R82" i="1"/>
  <c r="Q83" i="1"/>
  <c r="R83" i="1"/>
  <c r="Q84" i="1"/>
  <c r="R84" i="1"/>
  <c r="Q85" i="1"/>
  <c r="R85" i="1"/>
  <c r="Q86" i="1"/>
  <c r="R86" i="1"/>
  <c r="Q87" i="1"/>
  <c r="R87" i="1"/>
  <c r="Q88" i="1"/>
  <c r="R88" i="1"/>
  <c r="Q89" i="1"/>
  <c r="R89" i="1"/>
  <c r="Q90" i="1"/>
  <c r="R90" i="1"/>
  <c r="Q91" i="1"/>
  <c r="R91" i="1"/>
  <c r="Q92" i="1"/>
  <c r="R92" i="1"/>
  <c r="Q93" i="1"/>
  <c r="R93" i="1"/>
  <c r="Q94" i="1"/>
  <c r="R94" i="1"/>
  <c r="Q95" i="1"/>
  <c r="R95" i="1"/>
  <c r="Q96" i="1"/>
  <c r="R96" i="1"/>
  <c r="Q97" i="1"/>
  <c r="R97" i="1"/>
  <c r="Q98" i="1"/>
  <c r="R98" i="1"/>
  <c r="Q99" i="1"/>
  <c r="R99" i="1"/>
  <c r="Q100" i="1"/>
  <c r="R100" i="1"/>
  <c r="Q101" i="1"/>
  <c r="R101" i="1"/>
  <c r="Q102" i="1"/>
  <c r="R102" i="1"/>
  <c r="Q112" i="1"/>
  <c r="R112" i="1"/>
  <c r="Q113" i="1"/>
  <c r="R113" i="1"/>
  <c r="Q114" i="1"/>
  <c r="R114" i="1"/>
  <c r="Q115" i="1"/>
  <c r="R115" i="1"/>
  <c r="Q116" i="1"/>
  <c r="R116" i="1"/>
  <c r="Q117" i="1"/>
  <c r="R117" i="1"/>
  <c r="Q118" i="1"/>
  <c r="R118" i="1"/>
  <c r="Q119" i="1"/>
  <c r="R119" i="1"/>
  <c r="Q120" i="1"/>
  <c r="R120" i="1"/>
  <c r="Q121" i="1"/>
  <c r="R121" i="1"/>
  <c r="Q122" i="1"/>
  <c r="R122" i="1"/>
  <c r="Q123" i="1"/>
  <c r="R123" i="1"/>
  <c r="Q124" i="1"/>
  <c r="R124" i="1"/>
  <c r="Q125" i="1"/>
  <c r="R125" i="1"/>
  <c r="Q126" i="1"/>
  <c r="R126" i="1"/>
  <c r="Q127" i="1"/>
  <c r="R127" i="1"/>
  <c r="Q128" i="1"/>
  <c r="R128" i="1"/>
  <c r="Q129" i="1"/>
  <c r="R129" i="1"/>
  <c r="Q166" i="1"/>
  <c r="R166" i="1"/>
  <c r="Q167" i="1"/>
  <c r="R167" i="1"/>
  <c r="Q168" i="1"/>
  <c r="R168" i="1"/>
  <c r="Q169" i="1"/>
  <c r="R169" i="1"/>
  <c r="Q170" i="1"/>
  <c r="R170" i="1"/>
  <c r="Q171" i="1"/>
  <c r="R171" i="1"/>
  <c r="Q172" i="1"/>
  <c r="R172" i="1"/>
  <c r="Q173" i="1"/>
  <c r="R173" i="1"/>
  <c r="Q174" i="1"/>
  <c r="R174" i="1"/>
  <c r="Q184" i="1"/>
  <c r="R184" i="1"/>
  <c r="Q186" i="1"/>
  <c r="R186" i="1"/>
  <c r="Q187" i="1"/>
  <c r="R187" i="1"/>
  <c r="Q188" i="1"/>
  <c r="R188" i="1"/>
  <c r="Q189" i="1"/>
  <c r="R189" i="1"/>
  <c r="Q190" i="1"/>
  <c r="R190" i="1"/>
  <c r="Q191" i="1"/>
  <c r="R191" i="1"/>
  <c r="Q192" i="1"/>
  <c r="R192" i="1"/>
  <c r="Q193" i="1"/>
  <c r="R193" i="1"/>
  <c r="Q194" i="1"/>
  <c r="R194" i="1"/>
  <c r="Q195" i="1"/>
  <c r="R195" i="1"/>
  <c r="Q196" i="1"/>
  <c r="R196" i="1"/>
  <c r="Q197" i="1"/>
  <c r="R197" i="1"/>
  <c r="Q198" i="1"/>
  <c r="R198" i="1"/>
  <c r="Q199" i="1"/>
  <c r="R199" i="1"/>
  <c r="Q200" i="1"/>
  <c r="R200" i="1"/>
  <c r="Q201" i="1"/>
  <c r="R201" i="1"/>
  <c r="Q207" i="1"/>
  <c r="R207" i="1"/>
  <c r="Q208" i="1"/>
  <c r="R208" i="1"/>
  <c r="Q209" i="1"/>
  <c r="R209" i="1"/>
  <c r="Q210" i="1"/>
  <c r="R210" i="1"/>
  <c r="D32" i="8" l="1"/>
  <c r="D31" i="8"/>
  <c r="D30" i="8"/>
  <c r="H32" i="8" l="1"/>
  <c r="G32" i="8"/>
  <c r="F32" i="8"/>
  <c r="E32" i="8"/>
  <c r="H31" i="8"/>
  <c r="G31" i="8"/>
  <c r="F31" i="8"/>
  <c r="E31" i="8"/>
  <c r="H30" i="8"/>
  <c r="V25" i="8" s="1"/>
  <c r="G30" i="8"/>
  <c r="S27" i="8" s="1"/>
  <c r="F30" i="8"/>
  <c r="P26" i="8" s="1"/>
  <c r="E30" i="8"/>
  <c r="M27" i="8" s="1"/>
  <c r="V27" i="8" l="1"/>
  <c r="P27" i="8"/>
  <c r="M26" i="8"/>
  <c r="M25" i="8"/>
  <c r="V26" i="8"/>
  <c r="S26" i="8"/>
  <c r="S25" i="8"/>
  <c r="P25" i="8"/>
  <c r="F211" i="1" l="1"/>
  <c r="I211" i="1"/>
  <c r="S211" i="1" s="1"/>
  <c r="F212" i="1"/>
  <c r="I212" i="1"/>
  <c r="S212" i="1" s="1"/>
  <c r="F213" i="1"/>
  <c r="I213" i="1"/>
  <c r="S213" i="1" s="1"/>
  <c r="F214" i="1"/>
  <c r="I214" i="1"/>
  <c r="S214" i="1" s="1"/>
  <c r="F215" i="1"/>
  <c r="I215" i="1"/>
  <c r="S215" i="1" s="1"/>
  <c r="F216" i="1"/>
  <c r="I216" i="1"/>
  <c r="S216" i="1" s="1"/>
  <c r="F217" i="1"/>
  <c r="I217" i="1"/>
  <c r="S217" i="1" s="1"/>
  <c r="F218" i="1"/>
  <c r="I218" i="1"/>
  <c r="S218" i="1" s="1"/>
  <c r="F219" i="1"/>
  <c r="I219" i="1"/>
  <c r="S219" i="1" s="1"/>
  <c r="F184" i="1"/>
  <c r="I184" i="1"/>
  <c r="S184" i="1" s="1"/>
  <c r="F185" i="1"/>
  <c r="I185" i="1"/>
  <c r="F186" i="1"/>
  <c r="I186" i="1"/>
  <c r="S186" i="1" s="1"/>
  <c r="F187" i="1"/>
  <c r="I187" i="1"/>
  <c r="S187" i="1" s="1"/>
  <c r="F188" i="1"/>
  <c r="I188" i="1"/>
  <c r="S188" i="1" s="1"/>
  <c r="F189" i="1"/>
  <c r="I189" i="1"/>
  <c r="S189" i="1" s="1"/>
  <c r="F190" i="1"/>
  <c r="I190" i="1"/>
  <c r="S190" i="1" s="1"/>
  <c r="F191" i="1"/>
  <c r="I191" i="1"/>
  <c r="S191" i="1" s="1"/>
  <c r="F192" i="1"/>
  <c r="I192" i="1"/>
  <c r="S192" i="1" s="1"/>
  <c r="Q226" i="1" l="1"/>
  <c r="Q224" i="1"/>
  <c r="Q231" i="1"/>
  <c r="Q225" i="1"/>
  <c r="Q230" i="1"/>
  <c r="R231" i="1"/>
  <c r="R225" i="1"/>
  <c r="R226" i="1"/>
  <c r="R230" i="1"/>
  <c r="R224" i="1"/>
  <c r="J219" i="1"/>
  <c r="T219" i="1" s="1"/>
  <c r="J217" i="1"/>
  <c r="T217" i="1" s="1"/>
  <c r="J218" i="1"/>
  <c r="T218" i="1" s="1"/>
  <c r="J191" i="1"/>
  <c r="T191" i="1" s="1"/>
  <c r="J216" i="1"/>
  <c r="T216" i="1" s="1"/>
  <c r="J212" i="1"/>
  <c r="T212" i="1" s="1"/>
  <c r="J211" i="1"/>
  <c r="T211" i="1" s="1"/>
  <c r="J214" i="1"/>
  <c r="T214" i="1" s="1"/>
  <c r="J213" i="1"/>
  <c r="T213" i="1" s="1"/>
  <c r="J186" i="1"/>
  <c r="T186" i="1" s="1"/>
  <c r="J215" i="1"/>
  <c r="T215" i="1" s="1"/>
  <c r="J188" i="1"/>
  <c r="T188" i="1" s="1"/>
  <c r="J189" i="1"/>
  <c r="T189" i="1" s="1"/>
  <c r="J192" i="1"/>
  <c r="T192" i="1" s="1"/>
  <c r="J185" i="1"/>
  <c r="J190" i="1"/>
  <c r="T190" i="1" s="1"/>
  <c r="J187" i="1"/>
  <c r="T187" i="1" s="1"/>
  <c r="J184" i="1"/>
  <c r="T184" i="1" s="1"/>
  <c r="I202" i="1"/>
  <c r="S202" i="1" s="1"/>
  <c r="I203" i="1"/>
  <c r="S203" i="1" s="1"/>
  <c r="I204" i="1"/>
  <c r="S204" i="1" s="1"/>
  <c r="I205" i="1"/>
  <c r="S205" i="1" s="1"/>
  <c r="I206" i="1"/>
  <c r="S206" i="1" s="1"/>
  <c r="I207" i="1"/>
  <c r="S207" i="1" s="1"/>
  <c r="I208" i="1"/>
  <c r="S208" i="1" s="1"/>
  <c r="I209" i="1"/>
  <c r="S209" i="1" s="1"/>
  <c r="I210" i="1"/>
  <c r="S210" i="1" s="1"/>
  <c r="F202" i="1"/>
  <c r="F203" i="1"/>
  <c r="F204" i="1"/>
  <c r="F205" i="1"/>
  <c r="F206" i="1"/>
  <c r="F207" i="1"/>
  <c r="F208" i="1"/>
  <c r="F209" i="1"/>
  <c r="F210" i="1"/>
  <c r="AA104" i="1" l="1"/>
  <c r="AA106" i="1"/>
  <c r="AA108" i="1"/>
  <c r="AA110" i="1"/>
  <c r="AB104" i="1"/>
  <c r="AB106" i="1"/>
  <c r="AB108" i="1"/>
  <c r="AB110" i="1"/>
  <c r="AC104" i="1"/>
  <c r="AC106" i="1"/>
  <c r="AA109" i="1"/>
  <c r="AA103" i="1"/>
  <c r="AA107" i="1"/>
  <c r="AB109" i="1"/>
  <c r="AA111" i="1"/>
  <c r="AB103" i="1"/>
  <c r="AB107" i="1"/>
  <c r="AC109" i="1"/>
  <c r="AB111" i="1"/>
  <c r="AC103" i="1"/>
  <c r="AC107" i="1"/>
  <c r="AC111" i="1"/>
  <c r="AC108" i="1"/>
  <c r="AA105" i="1"/>
  <c r="AC110" i="1"/>
  <c r="AB105" i="1"/>
  <c r="AC105" i="1"/>
  <c r="V103" i="1"/>
  <c r="V105" i="1"/>
  <c r="V107" i="1"/>
  <c r="V109" i="1"/>
  <c r="V111" i="1"/>
  <c r="W103" i="1"/>
  <c r="W105" i="1"/>
  <c r="W107" i="1"/>
  <c r="W109" i="1"/>
  <c r="W111" i="1"/>
  <c r="X103" i="1"/>
  <c r="X105" i="1"/>
  <c r="X107" i="1"/>
  <c r="X109" i="1"/>
  <c r="X111" i="1"/>
  <c r="V104" i="1"/>
  <c r="V108" i="1"/>
  <c r="W104" i="1"/>
  <c r="W108" i="1"/>
  <c r="V110" i="1"/>
  <c r="X104" i="1"/>
  <c r="X108" i="1"/>
  <c r="W110" i="1"/>
  <c r="X110" i="1"/>
  <c r="V106" i="1"/>
  <c r="W106" i="1"/>
  <c r="X106" i="1"/>
  <c r="J203" i="1"/>
  <c r="T203" i="1" s="1"/>
  <c r="J205" i="1"/>
  <c r="T205" i="1" s="1"/>
  <c r="J202" i="1"/>
  <c r="T202" i="1" s="1"/>
  <c r="J206" i="1"/>
  <c r="T206" i="1" s="1"/>
  <c r="J204" i="1"/>
  <c r="T204" i="1" s="1"/>
  <c r="J209" i="1"/>
  <c r="T209" i="1" s="1"/>
  <c r="J210" i="1"/>
  <c r="T210" i="1" s="1"/>
  <c r="J208" i="1"/>
  <c r="T208" i="1" s="1"/>
  <c r="J207" i="1"/>
  <c r="T207" i="1" s="1"/>
  <c r="D7" i="26"/>
  <c r="G7" i="26" s="1"/>
  <c r="D8" i="26"/>
  <c r="G8" i="26" s="1"/>
  <c r="D9" i="26"/>
  <c r="G9" i="26" s="1"/>
  <c r="D10" i="26"/>
  <c r="E10" i="26" s="1"/>
  <c r="D11" i="26"/>
  <c r="G11" i="26" s="1"/>
  <c r="D12" i="26"/>
  <c r="G12" i="26" s="1"/>
  <c r="D13" i="26"/>
  <c r="G13" i="26" s="1"/>
  <c r="D14" i="26"/>
  <c r="E14" i="26" s="1"/>
  <c r="D6" i="26"/>
  <c r="G6" i="26" s="1"/>
  <c r="J27" i="8" l="1"/>
  <c r="J25" i="8"/>
  <c r="J26" i="8"/>
  <c r="E13" i="26"/>
  <c r="E12" i="26"/>
  <c r="H33" i="8"/>
  <c r="D33" i="8"/>
  <c r="K25" i="8" s="1"/>
  <c r="G33" i="8"/>
  <c r="F33" i="8"/>
  <c r="E33" i="8"/>
  <c r="G14" i="26"/>
  <c r="E11" i="26"/>
  <c r="E9" i="26"/>
  <c r="G10" i="26"/>
  <c r="E8" i="26"/>
  <c r="E6" i="26"/>
  <c r="E7" i="26"/>
  <c r="I5" i="1"/>
  <c r="S5" i="1" s="1"/>
  <c r="I6" i="1"/>
  <c r="S6" i="1" s="1"/>
  <c r="I7" i="1"/>
  <c r="S7" i="1" s="1"/>
  <c r="I8" i="1"/>
  <c r="S8" i="1" s="1"/>
  <c r="I9" i="1"/>
  <c r="S9" i="1" s="1"/>
  <c r="I10" i="1"/>
  <c r="S10" i="1" s="1"/>
  <c r="I11" i="1"/>
  <c r="S11" i="1" s="1"/>
  <c r="I12" i="1"/>
  <c r="S12" i="1" s="1"/>
  <c r="I13" i="1"/>
  <c r="S13" i="1" s="1"/>
  <c r="I14" i="1"/>
  <c r="S14" i="1" s="1"/>
  <c r="I15" i="1"/>
  <c r="S15" i="1" s="1"/>
  <c r="I16" i="1"/>
  <c r="S16" i="1" s="1"/>
  <c r="I17" i="1"/>
  <c r="S17" i="1" s="1"/>
  <c r="I18" i="1"/>
  <c r="S18" i="1" s="1"/>
  <c r="I19" i="1"/>
  <c r="S19" i="1" s="1"/>
  <c r="I20" i="1"/>
  <c r="S20" i="1" s="1"/>
  <c r="I21" i="1"/>
  <c r="S21" i="1" s="1"/>
  <c r="I22" i="1"/>
  <c r="S22" i="1" s="1"/>
  <c r="I23" i="1"/>
  <c r="S23" i="1" s="1"/>
  <c r="I24" i="1"/>
  <c r="S24" i="1" s="1"/>
  <c r="I25" i="1"/>
  <c r="S25" i="1" s="1"/>
  <c r="I26" i="1"/>
  <c r="S26" i="1" s="1"/>
  <c r="I27" i="1"/>
  <c r="S27" i="1" s="1"/>
  <c r="I28" i="1"/>
  <c r="S28" i="1" s="1"/>
  <c r="I29" i="1"/>
  <c r="S29" i="1" s="1"/>
  <c r="I30" i="1"/>
  <c r="S30" i="1" s="1"/>
  <c r="I31" i="1"/>
  <c r="S31" i="1" s="1"/>
  <c r="I32" i="1"/>
  <c r="S32" i="1" s="1"/>
  <c r="I33" i="1"/>
  <c r="S33" i="1" s="1"/>
  <c r="I34" i="1"/>
  <c r="S34" i="1" s="1"/>
  <c r="I35" i="1"/>
  <c r="S35" i="1" s="1"/>
  <c r="I36" i="1"/>
  <c r="S36" i="1" s="1"/>
  <c r="I37" i="1"/>
  <c r="S37" i="1" s="1"/>
  <c r="I38" i="1"/>
  <c r="S38" i="1" s="1"/>
  <c r="I39" i="1"/>
  <c r="S39" i="1" s="1"/>
  <c r="I40" i="1"/>
  <c r="S40" i="1" s="1"/>
  <c r="I41" i="1"/>
  <c r="S41" i="1" s="1"/>
  <c r="I42" i="1"/>
  <c r="S42" i="1" s="1"/>
  <c r="I43" i="1"/>
  <c r="S43" i="1" s="1"/>
  <c r="I44" i="1"/>
  <c r="S44" i="1" s="1"/>
  <c r="I45" i="1"/>
  <c r="S45" i="1" s="1"/>
  <c r="I46" i="1"/>
  <c r="S46" i="1" s="1"/>
  <c r="I47" i="1"/>
  <c r="S47" i="1" s="1"/>
  <c r="I48" i="1"/>
  <c r="S48" i="1" s="1"/>
  <c r="I49" i="1"/>
  <c r="S49" i="1" s="1"/>
  <c r="I50" i="1"/>
  <c r="S50" i="1" s="1"/>
  <c r="I51" i="1"/>
  <c r="S51" i="1" s="1"/>
  <c r="I52" i="1"/>
  <c r="S52" i="1" s="1"/>
  <c r="I53" i="1"/>
  <c r="S53" i="1" s="1"/>
  <c r="I54" i="1"/>
  <c r="S54" i="1" s="1"/>
  <c r="I55" i="1"/>
  <c r="S55" i="1" s="1"/>
  <c r="I56" i="1"/>
  <c r="S56" i="1" s="1"/>
  <c r="I57" i="1"/>
  <c r="S57" i="1" s="1"/>
  <c r="I58" i="1"/>
  <c r="S58" i="1" s="1"/>
  <c r="I59" i="1"/>
  <c r="S59" i="1" s="1"/>
  <c r="I60" i="1"/>
  <c r="S60" i="1" s="1"/>
  <c r="I61" i="1"/>
  <c r="S61" i="1" s="1"/>
  <c r="I62" i="1"/>
  <c r="S62" i="1" s="1"/>
  <c r="I63" i="1"/>
  <c r="S63" i="1" s="1"/>
  <c r="I64" i="1"/>
  <c r="S64" i="1" s="1"/>
  <c r="I65" i="1"/>
  <c r="S65" i="1" s="1"/>
  <c r="I66" i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 s="1"/>
  <c r="I85" i="1"/>
  <c r="S85" i="1" s="1"/>
  <c r="I86" i="1"/>
  <c r="S86" i="1" s="1"/>
  <c r="I87" i="1"/>
  <c r="S87" i="1" s="1"/>
  <c r="I88" i="1"/>
  <c r="S88" i="1" s="1"/>
  <c r="I89" i="1"/>
  <c r="S89" i="1" s="1"/>
  <c r="I90" i="1"/>
  <c r="S90" i="1" s="1"/>
  <c r="I91" i="1"/>
  <c r="S91" i="1" s="1"/>
  <c r="I92" i="1"/>
  <c r="S92" i="1" s="1"/>
  <c r="I93" i="1"/>
  <c r="S93" i="1" s="1"/>
  <c r="I94" i="1"/>
  <c r="S94" i="1" s="1"/>
  <c r="I95" i="1"/>
  <c r="S95" i="1" s="1"/>
  <c r="I96" i="1"/>
  <c r="S96" i="1" s="1"/>
  <c r="I97" i="1"/>
  <c r="S97" i="1" s="1"/>
  <c r="I98" i="1"/>
  <c r="S98" i="1" s="1"/>
  <c r="I99" i="1"/>
  <c r="S99" i="1" s="1"/>
  <c r="I100" i="1"/>
  <c r="S100" i="1" s="1"/>
  <c r="I101" i="1"/>
  <c r="S101" i="1" s="1"/>
  <c r="I102" i="1"/>
  <c r="S102" i="1" s="1"/>
  <c r="I112" i="1"/>
  <c r="S112" i="1" s="1"/>
  <c r="I113" i="1"/>
  <c r="S113" i="1" s="1"/>
  <c r="I114" i="1"/>
  <c r="S114" i="1" s="1"/>
  <c r="I115" i="1"/>
  <c r="S115" i="1" s="1"/>
  <c r="I116" i="1"/>
  <c r="S116" i="1" s="1"/>
  <c r="I117" i="1"/>
  <c r="S117" i="1" s="1"/>
  <c r="I118" i="1"/>
  <c r="S118" i="1" s="1"/>
  <c r="I119" i="1"/>
  <c r="S119" i="1" s="1"/>
  <c r="I120" i="1"/>
  <c r="S120" i="1" s="1"/>
  <c r="I121" i="1"/>
  <c r="S121" i="1" s="1"/>
  <c r="I122" i="1"/>
  <c r="S122" i="1" s="1"/>
  <c r="I123" i="1"/>
  <c r="S123" i="1" s="1"/>
  <c r="I124" i="1"/>
  <c r="S124" i="1" s="1"/>
  <c r="I125" i="1"/>
  <c r="S125" i="1" s="1"/>
  <c r="I126" i="1"/>
  <c r="S126" i="1" s="1"/>
  <c r="I127" i="1"/>
  <c r="S127" i="1" s="1"/>
  <c r="I128" i="1"/>
  <c r="S128" i="1" s="1"/>
  <c r="I129" i="1"/>
  <c r="S129" i="1" s="1"/>
  <c r="I130" i="1"/>
  <c r="S130" i="1" s="1"/>
  <c r="I131" i="1"/>
  <c r="S131" i="1" s="1"/>
  <c r="I132" i="1"/>
  <c r="S132" i="1" s="1"/>
  <c r="I133" i="1"/>
  <c r="S133" i="1" s="1"/>
  <c r="I134" i="1"/>
  <c r="S134" i="1" s="1"/>
  <c r="I135" i="1"/>
  <c r="S135" i="1" s="1"/>
  <c r="I136" i="1"/>
  <c r="S136" i="1" s="1"/>
  <c r="I137" i="1"/>
  <c r="S137" i="1" s="1"/>
  <c r="I138" i="1"/>
  <c r="S138" i="1" s="1"/>
  <c r="I139" i="1"/>
  <c r="S139" i="1" s="1"/>
  <c r="I140" i="1"/>
  <c r="S140" i="1" s="1"/>
  <c r="I141" i="1"/>
  <c r="S141" i="1" s="1"/>
  <c r="I142" i="1"/>
  <c r="S142" i="1" s="1"/>
  <c r="I143" i="1"/>
  <c r="S143" i="1" s="1"/>
  <c r="I144" i="1"/>
  <c r="S144" i="1" s="1"/>
  <c r="I145" i="1"/>
  <c r="S145" i="1" s="1"/>
  <c r="I146" i="1"/>
  <c r="S146" i="1" s="1"/>
  <c r="I147" i="1"/>
  <c r="S147" i="1" s="1"/>
  <c r="I148" i="1"/>
  <c r="S148" i="1" s="1"/>
  <c r="I149" i="1"/>
  <c r="S149" i="1" s="1"/>
  <c r="I150" i="1"/>
  <c r="S150" i="1" s="1"/>
  <c r="I151" i="1"/>
  <c r="S151" i="1" s="1"/>
  <c r="I152" i="1"/>
  <c r="S152" i="1" s="1"/>
  <c r="I153" i="1"/>
  <c r="S153" i="1" s="1"/>
  <c r="I154" i="1"/>
  <c r="S154" i="1" s="1"/>
  <c r="I155" i="1"/>
  <c r="S155" i="1" s="1"/>
  <c r="I156" i="1"/>
  <c r="S156" i="1" s="1"/>
  <c r="I157" i="1"/>
  <c r="S157" i="1" s="1"/>
  <c r="I158" i="1"/>
  <c r="S158" i="1" s="1"/>
  <c r="I159" i="1"/>
  <c r="S159" i="1" s="1"/>
  <c r="I160" i="1"/>
  <c r="S160" i="1" s="1"/>
  <c r="I161" i="1"/>
  <c r="S161" i="1" s="1"/>
  <c r="I162" i="1"/>
  <c r="S162" i="1" s="1"/>
  <c r="I163" i="1"/>
  <c r="S163" i="1" s="1"/>
  <c r="I164" i="1"/>
  <c r="S164" i="1" s="1"/>
  <c r="I165" i="1"/>
  <c r="S165" i="1" s="1"/>
  <c r="I166" i="1"/>
  <c r="S166" i="1" s="1"/>
  <c r="I167" i="1"/>
  <c r="S167" i="1" s="1"/>
  <c r="I168" i="1"/>
  <c r="S168" i="1" s="1"/>
  <c r="I169" i="1"/>
  <c r="S169" i="1" s="1"/>
  <c r="I170" i="1"/>
  <c r="S170" i="1" s="1"/>
  <c r="I171" i="1"/>
  <c r="S171" i="1" s="1"/>
  <c r="I172" i="1"/>
  <c r="S172" i="1" s="1"/>
  <c r="I173" i="1"/>
  <c r="S173" i="1" s="1"/>
  <c r="I174" i="1"/>
  <c r="S174" i="1" s="1"/>
  <c r="I175" i="1"/>
  <c r="S175" i="1" s="1"/>
  <c r="I176" i="1"/>
  <c r="S176" i="1" s="1"/>
  <c r="I177" i="1"/>
  <c r="S177" i="1" s="1"/>
  <c r="I178" i="1"/>
  <c r="S178" i="1" s="1"/>
  <c r="I179" i="1"/>
  <c r="S179" i="1" s="1"/>
  <c r="I180" i="1"/>
  <c r="S180" i="1" s="1"/>
  <c r="I181" i="1"/>
  <c r="S181" i="1" s="1"/>
  <c r="I182" i="1"/>
  <c r="S182" i="1" s="1"/>
  <c r="I183" i="1"/>
  <c r="S183" i="1" s="1"/>
  <c r="I193" i="1"/>
  <c r="S193" i="1" s="1"/>
  <c r="I194" i="1"/>
  <c r="S194" i="1" s="1"/>
  <c r="I195" i="1"/>
  <c r="S195" i="1" s="1"/>
  <c r="I196" i="1"/>
  <c r="S196" i="1" s="1"/>
  <c r="I197" i="1"/>
  <c r="S197" i="1" s="1"/>
  <c r="I198" i="1"/>
  <c r="S198" i="1" s="1"/>
  <c r="I199" i="1"/>
  <c r="S199" i="1" s="1"/>
  <c r="I200" i="1"/>
  <c r="S200" i="1" s="1"/>
  <c r="I201" i="1"/>
  <c r="S201" i="1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93" i="1"/>
  <c r="F194" i="1"/>
  <c r="F195" i="1"/>
  <c r="F196" i="1"/>
  <c r="F197" i="1"/>
  <c r="F198" i="1"/>
  <c r="F199" i="1"/>
  <c r="F200" i="1"/>
  <c r="F201" i="1"/>
  <c r="L26" i="8" l="1"/>
  <c r="K27" i="8"/>
  <c r="L27" i="8"/>
  <c r="W27" i="8"/>
  <c r="X27" i="8"/>
  <c r="U27" i="8"/>
  <c r="T27" i="8"/>
  <c r="R27" i="8"/>
  <c r="Q27" i="8"/>
  <c r="O27" i="8"/>
  <c r="N27" i="8"/>
  <c r="K26" i="8"/>
  <c r="L25" i="8"/>
  <c r="X26" i="8"/>
  <c r="X25" i="8"/>
  <c r="W26" i="8"/>
  <c r="W25" i="8"/>
  <c r="U25" i="8"/>
  <c r="T25" i="8"/>
  <c r="U26" i="8"/>
  <c r="T26" i="8"/>
  <c r="R25" i="8"/>
  <c r="Q25" i="8"/>
  <c r="R26" i="8"/>
  <c r="Q26" i="8"/>
  <c r="N26" i="8"/>
  <c r="N25" i="8"/>
  <c r="O25" i="8"/>
  <c r="O26" i="8"/>
  <c r="J175" i="1"/>
  <c r="T175" i="1" s="1"/>
  <c r="J167" i="1"/>
  <c r="T167" i="1" s="1"/>
  <c r="J86" i="1"/>
  <c r="T86" i="1" s="1"/>
  <c r="J78" i="1"/>
  <c r="T78" i="1" s="1"/>
  <c r="J54" i="1"/>
  <c r="T54" i="1" s="1"/>
  <c r="J46" i="1"/>
  <c r="T46" i="1" s="1"/>
  <c r="J199" i="1"/>
  <c r="T199" i="1" s="1"/>
  <c r="J197" i="1"/>
  <c r="T197" i="1" s="1"/>
  <c r="J138" i="1"/>
  <c r="T138" i="1" s="1"/>
  <c r="J130" i="1"/>
  <c r="T130" i="1" s="1"/>
  <c r="J89" i="1"/>
  <c r="T89" i="1" s="1"/>
  <c r="J81" i="1"/>
  <c r="T81" i="1" s="1"/>
  <c r="J73" i="1"/>
  <c r="T73" i="1" s="1"/>
  <c r="J65" i="1"/>
  <c r="T65" i="1" s="1"/>
  <c r="J57" i="1"/>
  <c r="T57" i="1" s="1"/>
  <c r="J49" i="1"/>
  <c r="T49" i="1" s="1"/>
  <c r="J33" i="1"/>
  <c r="T33" i="1" s="1"/>
  <c r="J25" i="1"/>
  <c r="T25" i="1" s="1"/>
  <c r="J101" i="1"/>
  <c r="T101" i="1" s="1"/>
  <c r="J125" i="1"/>
  <c r="T125" i="1" s="1"/>
  <c r="J68" i="1"/>
  <c r="T68" i="1" s="1"/>
  <c r="J100" i="1"/>
  <c r="T100" i="1" s="1"/>
  <c r="J84" i="1"/>
  <c r="T84" i="1" s="1"/>
  <c r="J156" i="1"/>
  <c r="T156" i="1" s="1"/>
  <c r="J132" i="1"/>
  <c r="T132" i="1" s="1"/>
  <c r="J99" i="1"/>
  <c r="T99" i="1" s="1"/>
  <c r="J173" i="1"/>
  <c r="T173" i="1" s="1"/>
  <c r="J145" i="1"/>
  <c r="T145" i="1" s="1"/>
  <c r="J137" i="1"/>
  <c r="T137" i="1" s="1"/>
  <c r="J88" i="1"/>
  <c r="T88" i="1" s="1"/>
  <c r="J56" i="1"/>
  <c r="T56" i="1" s="1"/>
  <c r="J176" i="1"/>
  <c r="T176" i="1" s="1"/>
  <c r="J168" i="1"/>
  <c r="T168" i="1" s="1"/>
  <c r="J64" i="1"/>
  <c r="T64" i="1" s="1"/>
  <c r="J139" i="1"/>
  <c r="T139" i="1" s="1"/>
  <c r="J131" i="1"/>
  <c r="T131" i="1" s="1"/>
  <c r="J90" i="1"/>
  <c r="T90" i="1" s="1"/>
  <c r="J82" i="1"/>
  <c r="T82" i="1" s="1"/>
  <c r="J74" i="1"/>
  <c r="T74" i="1" s="1"/>
  <c r="J66" i="1"/>
  <c r="J58" i="1"/>
  <c r="T58" i="1" s="1"/>
  <c r="J50" i="1"/>
  <c r="T50" i="1" s="1"/>
  <c r="J34" i="1"/>
  <c r="T34" i="1" s="1"/>
  <c r="J26" i="1"/>
  <c r="T26" i="1" s="1"/>
  <c r="J18" i="1"/>
  <c r="T18" i="1" s="1"/>
  <c r="J161" i="1"/>
  <c r="T161" i="1" s="1"/>
  <c r="J79" i="1"/>
  <c r="T79" i="1" s="1"/>
  <c r="J55" i="1"/>
  <c r="T55" i="1" s="1"/>
  <c r="J135" i="1"/>
  <c r="T135" i="1" s="1"/>
  <c r="J127" i="1"/>
  <c r="T127" i="1" s="1"/>
  <c r="J119" i="1"/>
  <c r="T119" i="1" s="1"/>
  <c r="J10" i="1"/>
  <c r="T10" i="1" s="1"/>
  <c r="J114" i="1"/>
  <c r="T114" i="1" s="1"/>
  <c r="J42" i="1"/>
  <c r="T42" i="1" s="1"/>
  <c r="J174" i="1"/>
  <c r="T174" i="1" s="1"/>
  <c r="J166" i="1"/>
  <c r="T166" i="1" s="1"/>
  <c r="J126" i="1"/>
  <c r="T126" i="1" s="1"/>
  <c r="J61" i="1"/>
  <c r="T61" i="1" s="1"/>
  <c r="J53" i="1"/>
  <c r="T53" i="1" s="1"/>
  <c r="J45" i="1"/>
  <c r="T45" i="1" s="1"/>
  <c r="J116" i="1"/>
  <c r="T116" i="1" s="1"/>
  <c r="J120" i="1"/>
  <c r="T120" i="1" s="1"/>
  <c r="J165" i="1"/>
  <c r="T165" i="1" s="1"/>
  <c r="J123" i="1"/>
  <c r="T123" i="1" s="1"/>
  <c r="J91" i="1"/>
  <c r="T91" i="1" s="1"/>
  <c r="J62" i="1"/>
  <c r="T62" i="1" s="1"/>
  <c r="J164" i="1"/>
  <c r="T164" i="1" s="1"/>
  <c r="J140" i="1"/>
  <c r="T140" i="1" s="1"/>
  <c r="J75" i="1"/>
  <c r="T75" i="1" s="1"/>
  <c r="J67" i="1"/>
  <c r="T67" i="1" s="1"/>
  <c r="J59" i="1"/>
  <c r="T59" i="1" s="1"/>
  <c r="J43" i="1"/>
  <c r="T43" i="1" s="1"/>
  <c r="J35" i="1"/>
  <c r="T35" i="1" s="1"/>
  <c r="J129" i="1"/>
  <c r="T129" i="1" s="1"/>
  <c r="J115" i="1"/>
  <c r="T115" i="1" s="1"/>
  <c r="J194" i="1"/>
  <c r="T194" i="1" s="1"/>
  <c r="J193" i="1"/>
  <c r="T193" i="1" s="1"/>
  <c r="J201" i="1"/>
  <c r="T201" i="1" s="1"/>
  <c r="J200" i="1"/>
  <c r="T200" i="1" s="1"/>
  <c r="J181" i="1"/>
  <c r="T181" i="1" s="1"/>
  <c r="J180" i="1"/>
  <c r="T180" i="1" s="1"/>
  <c r="J169" i="1"/>
  <c r="T169" i="1" s="1"/>
  <c r="J160" i="1"/>
  <c r="T160" i="1" s="1"/>
  <c r="J159" i="1"/>
  <c r="T159" i="1" s="1"/>
  <c r="J158" i="1"/>
  <c r="T158" i="1" s="1"/>
  <c r="J149" i="1"/>
  <c r="T149" i="1" s="1"/>
  <c r="J148" i="1"/>
  <c r="T148" i="1" s="1"/>
  <c r="J153" i="1"/>
  <c r="T153" i="1" s="1"/>
  <c r="J144" i="1"/>
  <c r="T144" i="1" s="1"/>
  <c r="J143" i="1"/>
  <c r="T143" i="1" s="1"/>
  <c r="J142" i="1"/>
  <c r="T142" i="1" s="1"/>
  <c r="J141" i="1"/>
  <c r="T141" i="1" s="1"/>
  <c r="J134" i="1"/>
  <c r="T134" i="1" s="1"/>
  <c r="J122" i="1"/>
  <c r="T122" i="1" s="1"/>
  <c r="J121" i="1"/>
  <c r="T121" i="1" s="1"/>
  <c r="J128" i="1"/>
  <c r="T128" i="1" s="1"/>
  <c r="J118" i="1"/>
  <c r="T118" i="1" s="1"/>
  <c r="J98" i="1"/>
  <c r="T98" i="1" s="1"/>
  <c r="J97" i="1"/>
  <c r="T97" i="1" s="1"/>
  <c r="J96" i="1"/>
  <c r="T96" i="1" s="1"/>
  <c r="J102" i="1"/>
  <c r="T102" i="1" s="1"/>
  <c r="J94" i="1"/>
  <c r="T94" i="1" s="1"/>
  <c r="J93" i="1"/>
  <c r="T93" i="1" s="1"/>
  <c r="J85" i="1"/>
  <c r="T85" i="1" s="1"/>
  <c r="J87" i="1"/>
  <c r="T87" i="1" s="1"/>
  <c r="J77" i="1"/>
  <c r="T77" i="1" s="1"/>
  <c r="J80" i="1"/>
  <c r="T80" i="1" s="1"/>
  <c r="J70" i="1"/>
  <c r="T70" i="1" s="1"/>
  <c r="J69" i="1"/>
  <c r="T69" i="1" s="1"/>
  <c r="J52" i="1"/>
  <c r="T52" i="1" s="1"/>
  <c r="J48" i="1"/>
  <c r="T48" i="1" s="1"/>
  <c r="J41" i="1"/>
  <c r="T41" i="1" s="1"/>
  <c r="J47" i="1"/>
  <c r="T47" i="1" s="1"/>
  <c r="J32" i="1"/>
  <c r="T32" i="1" s="1"/>
  <c r="J38" i="1"/>
  <c r="T38" i="1" s="1"/>
  <c r="J37" i="1"/>
  <c r="T37" i="1" s="1"/>
  <c r="J36" i="1"/>
  <c r="T36" i="1" s="1"/>
  <c r="J24" i="1"/>
  <c r="T24" i="1" s="1"/>
  <c r="J30" i="1"/>
  <c r="T30" i="1" s="1"/>
  <c r="J22" i="1"/>
  <c r="T22" i="1" s="1"/>
  <c r="J27" i="1"/>
  <c r="T27" i="1" s="1"/>
  <c r="J23" i="1"/>
  <c r="T23" i="1" s="1"/>
  <c r="J29" i="1"/>
  <c r="T29" i="1" s="1"/>
  <c r="J17" i="1"/>
  <c r="T17" i="1" s="1"/>
  <c r="J16" i="1"/>
  <c r="T16" i="1" s="1"/>
  <c r="J15" i="1"/>
  <c r="T15" i="1" s="1"/>
  <c r="J14" i="1"/>
  <c r="T14" i="1" s="1"/>
  <c r="J21" i="1"/>
  <c r="T21" i="1" s="1"/>
  <c r="J13" i="1"/>
  <c r="T13" i="1" s="1"/>
  <c r="J20" i="1"/>
  <c r="T20" i="1" s="1"/>
  <c r="J157" i="1"/>
  <c r="T157" i="1" s="1"/>
  <c r="J177" i="1"/>
  <c r="T177" i="1" s="1"/>
  <c r="J9" i="1"/>
  <c r="T9" i="1" s="1"/>
  <c r="J11" i="1"/>
  <c r="T11" i="1" s="1"/>
  <c r="J8" i="1"/>
  <c r="T8" i="1" s="1"/>
  <c r="J6" i="1"/>
  <c r="T6" i="1" s="1"/>
  <c r="J5" i="1"/>
  <c r="T5" i="1" s="1"/>
  <c r="J136" i="1"/>
  <c r="T136" i="1" s="1"/>
  <c r="J95" i="1"/>
  <c r="T95" i="1" s="1"/>
  <c r="J124" i="1"/>
  <c r="T124" i="1" s="1"/>
  <c r="J83" i="1"/>
  <c r="T83" i="1" s="1"/>
  <c r="J19" i="1"/>
  <c r="T19" i="1" s="1"/>
  <c r="J198" i="1"/>
  <c r="T198" i="1" s="1"/>
  <c r="J63" i="1"/>
  <c r="T63" i="1" s="1"/>
  <c r="J31" i="1"/>
  <c r="T31" i="1" s="1"/>
  <c r="J172" i="1"/>
  <c r="T172" i="1" s="1"/>
  <c r="J51" i="1"/>
  <c r="T51" i="1" s="1"/>
  <c r="J152" i="1"/>
  <c r="T152" i="1" s="1"/>
  <c r="J113" i="1"/>
  <c r="T113" i="1" s="1"/>
  <c r="J72" i="1"/>
  <c r="T72" i="1" s="1"/>
  <c r="J40" i="1"/>
  <c r="T40" i="1" s="1"/>
  <c r="J133" i="1"/>
  <c r="T133" i="1" s="1"/>
  <c r="J117" i="1"/>
  <c r="T117" i="1" s="1"/>
  <c r="J112" i="1"/>
  <c r="T112" i="1" s="1"/>
  <c r="J92" i="1"/>
  <c r="T92" i="1" s="1"/>
  <c r="J76" i="1"/>
  <c r="T76" i="1" s="1"/>
  <c r="J71" i="1"/>
  <c r="T71" i="1" s="1"/>
  <c r="J60" i="1"/>
  <c r="T60" i="1" s="1"/>
  <c r="J44" i="1"/>
  <c r="T44" i="1" s="1"/>
  <c r="J39" i="1"/>
  <c r="T39" i="1" s="1"/>
  <c r="J28" i="1"/>
  <c r="T28" i="1" s="1"/>
  <c r="J12" i="1"/>
  <c r="T12" i="1" s="1"/>
  <c r="J7" i="1"/>
  <c r="T7" i="1" s="1"/>
  <c r="J183" i="1"/>
  <c r="T183" i="1" s="1"/>
  <c r="J151" i="1"/>
  <c r="T151" i="1" s="1"/>
  <c r="J182" i="1"/>
  <c r="T182" i="1" s="1"/>
  <c r="J150" i="1"/>
  <c r="T150" i="1" s="1"/>
  <c r="J196" i="1"/>
  <c r="T196" i="1" s="1"/>
  <c r="J171" i="1"/>
  <c r="T171" i="1" s="1"/>
  <c r="J163" i="1"/>
  <c r="T163" i="1" s="1"/>
  <c r="J155" i="1"/>
  <c r="T155" i="1" s="1"/>
  <c r="J147" i="1"/>
  <c r="T147" i="1" s="1"/>
  <c r="J179" i="1"/>
  <c r="T179" i="1" s="1"/>
  <c r="J195" i="1"/>
  <c r="T195" i="1" s="1"/>
  <c r="J178" i="1"/>
  <c r="T178" i="1" s="1"/>
  <c r="J170" i="1"/>
  <c r="T170" i="1" s="1"/>
  <c r="J162" i="1"/>
  <c r="T162" i="1" s="1"/>
  <c r="J154" i="1"/>
  <c r="T154" i="1" s="1"/>
  <c r="J146" i="1"/>
  <c r="T146" i="1" s="1"/>
  <c r="V47" i="1" l="1"/>
  <c r="X211" i="1"/>
  <c r="X213" i="1"/>
  <c r="X215" i="1"/>
  <c r="X217" i="1"/>
  <c r="X219" i="1"/>
  <c r="X185" i="1"/>
  <c r="X187" i="1"/>
  <c r="X189" i="1"/>
  <c r="X191" i="1"/>
  <c r="V212" i="1"/>
  <c r="V214" i="1"/>
  <c r="V216" i="1"/>
  <c r="V218" i="1"/>
  <c r="V184" i="1"/>
  <c r="V186" i="1"/>
  <c r="V188" i="1"/>
  <c r="V190" i="1"/>
  <c r="V192" i="1"/>
  <c r="W212" i="1"/>
  <c r="W214" i="1"/>
  <c r="W216" i="1"/>
  <c r="W218" i="1"/>
  <c r="W184" i="1"/>
  <c r="W186" i="1"/>
  <c r="W188" i="1"/>
  <c r="W190" i="1"/>
  <c r="V211" i="1"/>
  <c r="V213" i="1"/>
  <c r="V215" i="1"/>
  <c r="V217" i="1"/>
  <c r="V219" i="1"/>
  <c r="W211" i="1"/>
  <c r="W219" i="1"/>
  <c r="V187" i="1"/>
  <c r="X216" i="1"/>
  <c r="W187" i="1"/>
  <c r="V191" i="1"/>
  <c r="X212" i="1"/>
  <c r="V185" i="1"/>
  <c r="W192" i="1"/>
  <c r="X186" i="1"/>
  <c r="X192" i="1"/>
  <c r="W213" i="1"/>
  <c r="W191" i="1"/>
  <c r="X218" i="1"/>
  <c r="X188" i="1"/>
  <c r="W215" i="1"/>
  <c r="V189" i="1"/>
  <c r="W189" i="1"/>
  <c r="W217" i="1"/>
  <c r="X184" i="1"/>
  <c r="W185" i="1"/>
  <c r="X214" i="1"/>
  <c r="X190" i="1"/>
  <c r="AB134" i="1"/>
  <c r="AB212" i="1"/>
  <c r="AB214" i="1"/>
  <c r="AB216" i="1"/>
  <c r="AB218" i="1"/>
  <c r="AB184" i="1"/>
  <c r="AB186" i="1"/>
  <c r="AB188" i="1"/>
  <c r="AB190" i="1"/>
  <c r="AB192" i="1"/>
  <c r="AC212" i="1"/>
  <c r="AC214" i="1"/>
  <c r="AC216" i="1"/>
  <c r="AC218" i="1"/>
  <c r="AC184" i="1"/>
  <c r="AA211" i="1"/>
  <c r="AA213" i="1"/>
  <c r="AA215" i="1"/>
  <c r="AA217" i="1"/>
  <c r="AA219" i="1"/>
  <c r="AA185" i="1"/>
  <c r="AA187" i="1"/>
  <c r="AA189" i="1"/>
  <c r="AC211" i="1"/>
  <c r="AC213" i="1"/>
  <c r="AC215" i="1"/>
  <c r="AC217" i="1"/>
  <c r="AC219" i="1"/>
  <c r="AC185" i="1"/>
  <c r="AC187" i="1"/>
  <c r="AC189" i="1"/>
  <c r="AC191" i="1"/>
  <c r="AA214" i="1"/>
  <c r="AA184" i="1"/>
  <c r="AB211" i="1"/>
  <c r="AB219" i="1"/>
  <c r="AA186" i="1"/>
  <c r="AA190" i="1"/>
  <c r="AA192" i="1"/>
  <c r="AB215" i="1"/>
  <c r="AA188" i="1"/>
  <c r="AC188" i="1"/>
  <c r="AB217" i="1"/>
  <c r="AB189" i="1"/>
  <c r="AA216" i="1"/>
  <c r="AC186" i="1"/>
  <c r="AC190" i="1"/>
  <c r="AC192" i="1"/>
  <c r="AB213" i="1"/>
  <c r="AB187" i="1"/>
  <c r="AA218" i="1"/>
  <c r="AA191" i="1"/>
  <c r="AB191" i="1"/>
  <c r="AA212" i="1"/>
  <c r="AB185" i="1"/>
  <c r="Q227" i="1"/>
  <c r="AC202" i="1"/>
  <c r="AA205" i="1"/>
  <c r="AB205" i="1"/>
  <c r="AA209" i="1"/>
  <c r="AB204" i="1"/>
  <c r="AC205" i="1"/>
  <c r="AB209" i="1"/>
  <c r="AC210" i="1"/>
  <c r="AA203" i="1"/>
  <c r="AC204" i="1"/>
  <c r="AA208" i="1"/>
  <c r="AC209" i="1"/>
  <c r="AB208" i="1"/>
  <c r="AA202" i="1"/>
  <c r="AB207" i="1"/>
  <c r="AA206" i="1"/>
  <c r="AC206" i="1"/>
  <c r="AA210" i="1"/>
  <c r="AB210" i="1"/>
  <c r="AB203" i="1"/>
  <c r="AA207" i="1"/>
  <c r="AC203" i="1"/>
  <c r="AC208" i="1"/>
  <c r="AB202" i="1"/>
  <c r="AC207" i="1"/>
  <c r="AB206" i="1"/>
  <c r="AA204" i="1"/>
  <c r="W205" i="1"/>
  <c r="X205" i="1"/>
  <c r="W209" i="1"/>
  <c r="X209" i="1"/>
  <c r="V202" i="1"/>
  <c r="X203" i="1"/>
  <c r="W207" i="1"/>
  <c r="X208" i="1"/>
  <c r="W202" i="1"/>
  <c r="V206" i="1"/>
  <c r="X207" i="1"/>
  <c r="W206" i="1"/>
  <c r="V205" i="1"/>
  <c r="V210" i="1"/>
  <c r="V204" i="1"/>
  <c r="V209" i="1"/>
  <c r="X204" i="1"/>
  <c r="W203" i="1"/>
  <c r="V207" i="1"/>
  <c r="X202" i="1"/>
  <c r="X206" i="1"/>
  <c r="W210" i="1"/>
  <c r="W204" i="1"/>
  <c r="X210" i="1"/>
  <c r="V203" i="1"/>
  <c r="V208" i="1"/>
  <c r="W208" i="1"/>
  <c r="AA59" i="1"/>
  <c r="AA171" i="1"/>
  <c r="AC97" i="1"/>
  <c r="AB86" i="1"/>
  <c r="AA43" i="1"/>
  <c r="AC92" i="1"/>
  <c r="AA89" i="1"/>
  <c r="AC38" i="1"/>
  <c r="AA57" i="1"/>
  <c r="AC163" i="1"/>
  <c r="AA18" i="1"/>
  <c r="AC74" i="1"/>
  <c r="AB81" i="1"/>
  <c r="AA152" i="1"/>
  <c r="AA99" i="1"/>
  <c r="AA122" i="1"/>
  <c r="AC22" i="1"/>
  <c r="AB69" i="1"/>
  <c r="AB44" i="1"/>
  <c r="AA71" i="1"/>
  <c r="AC170" i="1"/>
  <c r="AC173" i="1"/>
  <c r="AB42" i="1"/>
  <c r="AA45" i="1"/>
  <c r="AA161" i="1"/>
  <c r="AC9" i="1"/>
  <c r="AA156" i="1"/>
  <c r="AB20" i="1"/>
  <c r="AC197" i="1"/>
  <c r="AB173" i="1"/>
  <c r="AA21" i="1"/>
  <c r="AC44" i="1"/>
  <c r="AB148" i="1"/>
  <c r="AA151" i="1"/>
  <c r="AC198" i="1"/>
  <c r="AA42" i="1"/>
  <c r="AB125" i="1"/>
  <c r="AA46" i="1"/>
  <c r="AA131" i="1"/>
  <c r="AA193" i="1"/>
  <c r="AC152" i="1"/>
  <c r="AA97" i="1"/>
  <c r="AA33" i="1"/>
  <c r="AC131" i="1"/>
  <c r="AB33" i="1"/>
  <c r="AB97" i="1"/>
  <c r="AC181" i="1"/>
  <c r="AB139" i="1"/>
  <c r="AC67" i="1"/>
  <c r="AA8" i="1"/>
  <c r="AB154" i="1"/>
  <c r="AA16" i="1"/>
  <c r="AB85" i="1"/>
  <c r="AA169" i="1"/>
  <c r="AA92" i="1"/>
  <c r="AB58" i="1"/>
  <c r="AA73" i="1"/>
  <c r="AB128" i="1"/>
  <c r="AB63" i="1"/>
  <c r="AC48" i="1"/>
  <c r="AA65" i="1"/>
  <c r="AC151" i="1"/>
  <c r="AA88" i="1"/>
  <c r="AA35" i="1"/>
  <c r="AA133" i="1"/>
  <c r="AA181" i="1"/>
  <c r="AB80" i="1"/>
  <c r="AB132" i="1"/>
  <c r="AC168" i="1"/>
  <c r="AA4" i="1"/>
  <c r="AC28" i="1"/>
  <c r="AA91" i="1"/>
  <c r="AB150" i="1"/>
  <c r="AB181" i="1"/>
  <c r="AA70" i="1"/>
  <c r="AC85" i="1"/>
  <c r="AC17" i="1"/>
  <c r="AA124" i="1"/>
  <c r="AC81" i="1"/>
  <c r="AC165" i="1"/>
  <c r="AB10" i="1"/>
  <c r="AC149" i="1"/>
  <c r="AA17" i="1"/>
  <c r="AC122" i="1"/>
  <c r="AA173" i="1"/>
  <c r="AB159" i="1"/>
  <c r="AA112" i="1"/>
  <c r="AA34" i="1"/>
  <c r="AC91" i="1"/>
  <c r="AC24" i="1"/>
  <c r="AC4" i="1"/>
  <c r="AC135" i="1"/>
  <c r="AA125" i="1"/>
  <c r="AB193" i="1"/>
  <c r="AB22" i="1"/>
  <c r="AA68" i="1"/>
  <c r="AA180" i="1"/>
  <c r="AB56" i="1"/>
  <c r="AC133" i="1"/>
  <c r="AC16" i="1"/>
  <c r="AB168" i="1"/>
  <c r="AA95" i="1"/>
  <c r="AC150" i="1"/>
  <c r="AA175" i="1"/>
  <c r="AC12" i="1"/>
  <c r="AB57" i="1"/>
  <c r="AB88" i="1"/>
  <c r="AA165" i="1"/>
  <c r="AB54" i="1"/>
  <c r="AB12" i="1"/>
  <c r="AC118" i="1"/>
  <c r="AB72" i="1"/>
  <c r="AB147" i="1"/>
  <c r="AC77" i="1"/>
  <c r="AA12" i="1"/>
  <c r="AB160" i="1"/>
  <c r="AB94" i="1"/>
  <c r="AC54" i="1"/>
  <c r="AA6" i="1"/>
  <c r="AA160" i="1"/>
  <c r="AC130" i="1"/>
  <c r="AB66" i="1"/>
  <c r="AC10" i="1"/>
  <c r="AA166" i="1"/>
  <c r="AA115" i="1"/>
  <c r="AB16" i="1"/>
  <c r="AB117" i="1"/>
  <c r="AB64" i="1"/>
  <c r="AA29" i="1"/>
  <c r="AC128" i="1"/>
  <c r="AC79" i="1"/>
  <c r="AC39" i="1"/>
  <c r="AB129" i="1"/>
  <c r="AC87" i="1"/>
  <c r="AC40" i="1"/>
  <c r="AB34" i="1"/>
  <c r="AA199" i="1"/>
  <c r="AC73" i="1"/>
  <c r="AA148" i="1"/>
  <c r="AB96" i="1"/>
  <c r="AB87" i="1"/>
  <c r="AB6" i="1"/>
  <c r="AA135" i="1"/>
  <c r="AB152" i="1"/>
  <c r="AA20" i="1"/>
  <c r="AC102" i="1"/>
  <c r="AB29" i="1"/>
  <c r="AA155" i="1"/>
  <c r="AC89" i="1"/>
  <c r="AC180" i="1"/>
  <c r="AB91" i="1"/>
  <c r="AB18" i="1"/>
  <c r="AC158" i="1"/>
  <c r="AC70" i="1"/>
  <c r="AB9" i="1"/>
  <c r="AA159" i="1"/>
  <c r="AB92" i="1"/>
  <c r="AB50" i="1"/>
  <c r="AC196" i="1"/>
  <c r="AC157" i="1"/>
  <c r="AB121" i="1"/>
  <c r="AC63" i="1"/>
  <c r="AB8" i="1"/>
  <c r="AC153" i="1"/>
  <c r="AB113" i="1"/>
  <c r="AB14" i="1"/>
  <c r="AA102" i="1"/>
  <c r="AB61" i="1"/>
  <c r="AA19" i="1"/>
  <c r="AB127" i="1"/>
  <c r="AC75" i="1"/>
  <c r="AC33" i="1"/>
  <c r="AA128" i="1"/>
  <c r="AC76" i="1"/>
  <c r="AC37" i="1"/>
  <c r="AB60" i="1"/>
  <c r="AA24" i="1"/>
  <c r="AA127" i="1"/>
  <c r="AA87" i="1"/>
  <c r="AB38" i="1"/>
  <c r="AA196" i="1"/>
  <c r="AC65" i="1"/>
  <c r="AB89" i="1"/>
  <c r="AA13" i="1"/>
  <c r="AC14" i="1"/>
  <c r="AB68" i="1"/>
  <c r="AB76" i="1"/>
  <c r="AC199" i="1"/>
  <c r="AA154" i="1"/>
  <c r="AC53" i="1"/>
  <c r="AB179" i="1"/>
  <c r="AC172" i="1"/>
  <c r="AA183" i="1"/>
  <c r="AC69" i="1"/>
  <c r="AB7" i="1"/>
  <c r="AA139" i="1"/>
  <c r="AA40" i="1"/>
  <c r="AB171" i="1"/>
  <c r="AA54" i="1"/>
  <c r="AA201" i="1"/>
  <c r="AA144" i="1"/>
  <c r="AC45" i="1"/>
  <c r="AC175" i="1"/>
  <c r="AC146" i="1"/>
  <c r="AC78" i="1"/>
  <c r="AB30" i="1"/>
  <c r="AB175" i="1"/>
  <c r="AC147" i="1"/>
  <c r="AA82" i="1"/>
  <c r="AA50" i="1"/>
  <c r="AC177" i="1"/>
  <c r="AA147" i="1"/>
  <c r="AA63" i="1"/>
  <c r="AC137" i="1"/>
  <c r="AA85" i="1"/>
  <c r="AB45" i="1"/>
  <c r="AA10" i="1"/>
  <c r="AB99" i="1"/>
  <c r="AA61" i="1"/>
  <c r="AC11" i="1"/>
  <c r="AA113" i="1"/>
  <c r="AB65" i="1"/>
  <c r="AB21" i="1"/>
  <c r="AA120" i="1"/>
  <c r="AB158" i="1"/>
  <c r="AB169" i="1"/>
  <c r="AC64" i="1"/>
  <c r="AB11" i="1"/>
  <c r="AA162" i="1"/>
  <c r="AA66" i="1"/>
  <c r="AA49" i="1"/>
  <c r="AC179" i="1"/>
  <c r="AC159" i="1"/>
  <c r="AA67" i="1"/>
  <c r="AC200" i="1"/>
  <c r="AC129" i="1"/>
  <c r="AB36" i="1"/>
  <c r="AA168" i="1"/>
  <c r="AC51" i="1"/>
  <c r="AB196" i="1"/>
  <c r="AB138" i="1"/>
  <c r="AA31" i="1"/>
  <c r="AB174" i="1"/>
  <c r="AC143" i="1"/>
  <c r="AB77" i="1"/>
  <c r="AB28" i="1"/>
  <c r="AA174" i="1"/>
  <c r="AB146" i="1"/>
  <c r="AC80" i="1"/>
  <c r="AA44" i="1"/>
  <c r="AB176" i="1"/>
  <c r="AB135" i="1"/>
  <c r="AC60" i="1"/>
  <c r="AC127" i="1"/>
  <c r="AC82" i="1"/>
  <c r="AA41" i="1"/>
  <c r="AA141" i="1"/>
  <c r="AA98" i="1"/>
  <c r="AB52" i="1"/>
  <c r="AC8" i="1"/>
  <c r="AC96" i="1"/>
  <c r="AA56" i="1"/>
  <c r="AC18" i="1"/>
  <c r="AC144" i="1"/>
  <c r="AB166" i="1"/>
  <c r="AC174" i="1"/>
  <c r="AB167" i="1"/>
  <c r="AC148" i="1"/>
  <c r="AA146" i="1"/>
  <c r="AC52" i="1"/>
  <c r="AB112" i="1"/>
  <c r="AB67" i="1"/>
  <c r="AA118" i="1"/>
  <c r="AC27" i="1"/>
  <c r="AC123" i="1"/>
  <c r="AB124" i="1"/>
  <c r="AB32" i="1"/>
  <c r="AA179" i="1"/>
  <c r="AB122" i="1"/>
  <c r="AA60" i="1"/>
  <c r="AA140" i="1"/>
  <c r="AB155" i="1"/>
  <c r="AB55" i="1"/>
  <c r="AC182" i="1"/>
  <c r="AB102" i="1"/>
  <c r="AB13" i="1"/>
  <c r="AB144" i="1"/>
  <c r="AB31" i="1"/>
  <c r="AC178" i="1"/>
  <c r="AB101" i="1"/>
  <c r="AA22" i="1"/>
  <c r="AB170" i="1"/>
  <c r="AC121" i="1"/>
  <c r="AB70" i="1"/>
  <c r="AC21" i="1"/>
  <c r="AA170" i="1"/>
  <c r="AC141" i="1"/>
  <c r="AB78" i="1"/>
  <c r="AC32" i="1"/>
  <c r="AB172" i="1"/>
  <c r="AC126" i="1"/>
  <c r="AC58" i="1"/>
  <c r="AA126" i="1"/>
  <c r="AA78" i="1"/>
  <c r="AA38" i="1"/>
  <c r="AA136" i="1"/>
  <c r="AB93" i="1"/>
  <c r="AB46" i="1"/>
  <c r="AA142" i="1"/>
  <c r="AB95" i="1"/>
  <c r="AC43" i="1"/>
  <c r="AA14" i="1"/>
  <c r="AA158" i="1"/>
  <c r="AC194" i="1"/>
  <c r="AC176" i="1"/>
  <c r="AB83" i="1"/>
  <c r="AA47" i="1"/>
  <c r="AC145" i="1"/>
  <c r="AA164" i="1"/>
  <c r="AC201" i="1"/>
  <c r="AB73" i="1"/>
  <c r="AC132" i="1"/>
  <c r="AC23" i="1"/>
  <c r="AA30" i="1"/>
  <c r="AC47" i="1"/>
  <c r="AA79" i="1"/>
  <c r="AB114" i="1"/>
  <c r="AC134" i="1"/>
  <c r="AA23" i="1"/>
  <c r="AC56" i="1"/>
  <c r="AB82" i="1"/>
  <c r="AC113" i="1"/>
  <c r="AB137" i="1"/>
  <c r="AC20" i="1"/>
  <c r="AC46" i="1"/>
  <c r="AB74" i="1"/>
  <c r="AB98" i="1"/>
  <c r="AA132" i="1"/>
  <c r="AC25" i="1"/>
  <c r="AA76" i="1"/>
  <c r="AA130" i="1"/>
  <c r="AA157" i="1"/>
  <c r="AC183" i="1"/>
  <c r="AA26" i="1"/>
  <c r="AC61" i="1"/>
  <c r="AB84" i="1"/>
  <c r="AA143" i="1"/>
  <c r="AB161" i="1"/>
  <c r="AA194" i="1"/>
  <c r="AB37" i="1"/>
  <c r="AC72" i="1"/>
  <c r="AA96" i="1"/>
  <c r="AB156" i="1"/>
  <c r="AB180" i="1"/>
  <c r="AA25" i="1"/>
  <c r="AB79" i="1"/>
  <c r="AC156" i="1"/>
  <c r="AB4" i="1"/>
  <c r="AB39" i="1"/>
  <c r="AC117" i="1"/>
  <c r="AA177" i="1"/>
  <c r="AB43" i="1"/>
  <c r="AB118" i="1"/>
  <c r="AB164" i="1"/>
  <c r="AA27" i="1"/>
  <c r="AB75" i="1"/>
  <c r="AB157" i="1"/>
  <c r="AB178" i="1"/>
  <c r="AC154" i="1"/>
  <c r="AB177" i="1"/>
  <c r="AA84" i="1"/>
  <c r="AC193" i="1"/>
  <c r="AA53" i="1"/>
  <c r="AB100" i="1"/>
  <c r="AB27" i="1"/>
  <c r="AA69" i="1"/>
  <c r="AA197" i="1"/>
  <c r="AA62" i="1"/>
  <c r="AB126" i="1"/>
  <c r="AC6" i="1"/>
  <c r="AC31" i="1"/>
  <c r="AB53" i="1"/>
  <c r="AA86" i="1"/>
  <c r="AC115" i="1"/>
  <c r="AC139" i="1"/>
  <c r="AC30" i="1"/>
  <c r="AA58" i="1"/>
  <c r="AC86" i="1"/>
  <c r="AA117" i="1"/>
  <c r="AC138" i="1"/>
  <c r="AB23" i="1"/>
  <c r="AA51" i="1"/>
  <c r="AA77" i="1"/>
  <c r="AC99" i="1"/>
  <c r="AB136" i="1"/>
  <c r="AC29" i="1"/>
  <c r="AA80" i="1"/>
  <c r="AB131" i="1"/>
  <c r="AB163" i="1"/>
  <c r="AA195" i="1"/>
  <c r="AA28" i="1"/>
  <c r="AB115" i="1"/>
  <c r="AA137" i="1"/>
  <c r="AC155" i="1"/>
  <c r="AA178" i="1"/>
  <c r="AA9" i="1"/>
  <c r="AC98" i="1"/>
  <c r="AA11" i="1"/>
  <c r="AA36" i="1"/>
  <c r="AB62" i="1"/>
  <c r="AA90" i="1"/>
  <c r="AC120" i="1"/>
  <c r="AC5" i="1"/>
  <c r="AC36" i="1"/>
  <c r="AA64" i="1"/>
  <c r="AC90" i="1"/>
  <c r="AA123" i="1"/>
  <c r="AA7" i="1"/>
  <c r="AA32" i="1"/>
  <c r="AA55" i="1"/>
  <c r="AA81" i="1"/>
  <c r="AC112" i="1"/>
  <c r="AB141" i="1"/>
  <c r="AC41" i="1"/>
  <c r="AA101" i="1"/>
  <c r="AC140" i="1"/>
  <c r="AC167" i="1"/>
  <c r="AB197" i="1"/>
  <c r="AA37" i="1"/>
  <c r="AC68" i="1"/>
  <c r="AC101" i="1"/>
  <c r="AB151" i="1"/>
  <c r="AC171" i="1"/>
  <c r="AA15" i="1"/>
  <c r="AA48" i="1"/>
  <c r="AC84" i="1"/>
  <c r="AA134" i="1"/>
  <c r="AC161" i="1"/>
  <c r="AA200" i="1"/>
  <c r="AB51" i="1"/>
  <c r="AC136" i="1"/>
  <c r="AC169" i="1"/>
  <c r="AB15" i="1"/>
  <c r="AC57" i="1"/>
  <c r="AB153" i="1"/>
  <c r="AB201" i="1"/>
  <c r="AC71" i="1"/>
  <c r="AB142" i="1"/>
  <c r="AB195" i="1"/>
  <c r="AB40" i="1"/>
  <c r="AA100" i="1"/>
  <c r="AA167" i="1"/>
  <c r="AA121" i="1"/>
  <c r="AC116" i="1"/>
  <c r="AA149" i="1"/>
  <c r="AB48" i="1"/>
  <c r="AC42" i="1"/>
  <c r="AB17" i="1"/>
  <c r="AA138" i="1"/>
  <c r="AB119" i="1"/>
  <c r="AA94" i="1"/>
  <c r="AA75" i="1"/>
  <c r="AC50" i="1"/>
  <c r="AC34" i="1"/>
  <c r="AC15" i="1"/>
  <c r="AB41" i="1"/>
  <c r="AA129" i="1"/>
  <c r="AB19" i="1"/>
  <c r="AA163" i="1"/>
  <c r="AC55" i="1"/>
  <c r="AB140" i="1"/>
  <c r="AA93" i="1"/>
  <c r="AB183" i="1"/>
  <c r="AC164" i="1"/>
  <c r="AA119" i="1"/>
  <c r="AC7" i="1"/>
  <c r="AB116" i="1"/>
  <c r="AA172" i="1"/>
  <c r="AB149" i="1"/>
  <c r="AB130" i="1"/>
  <c r="AB145" i="1"/>
  <c r="AA116" i="1"/>
  <c r="AC59" i="1"/>
  <c r="AC13" i="1"/>
  <c r="AC162" i="1"/>
  <c r="AB120" i="1"/>
  <c r="AC62" i="1"/>
  <c r="AB198" i="1"/>
  <c r="AC160" i="1"/>
  <c r="AA83" i="1"/>
  <c r="AB25" i="1"/>
  <c r="AA198" i="1"/>
  <c r="AA153" i="1"/>
  <c r="AC88" i="1"/>
  <c r="AC35" i="1"/>
  <c r="AB194" i="1"/>
  <c r="AB165" i="1"/>
  <c r="AA145" i="1"/>
  <c r="AB90" i="1"/>
  <c r="AC66" i="1"/>
  <c r="AB35" i="1"/>
  <c r="AC195" i="1"/>
  <c r="AC166" i="1"/>
  <c r="AA150" i="1"/>
  <c r="AC119" i="1"/>
  <c r="AA72" i="1"/>
  <c r="AA52" i="1"/>
  <c r="AC19" i="1"/>
  <c r="AB182" i="1"/>
  <c r="AB162" i="1"/>
  <c r="AB133" i="1"/>
  <c r="AC95" i="1"/>
  <c r="AB47" i="1"/>
  <c r="AB5" i="1"/>
  <c r="AB123" i="1"/>
  <c r="AC93" i="1"/>
  <c r="AB71" i="1"/>
  <c r="AC49" i="1"/>
  <c r="AC26" i="1"/>
  <c r="AC142" i="1"/>
  <c r="AC124" i="1"/>
  <c r="AC94" i="1"/>
  <c r="AA74" i="1"/>
  <c r="AB49" i="1"/>
  <c r="AB26" i="1"/>
  <c r="AB143" i="1"/>
  <c r="AC125" i="1"/>
  <c r="AC100" i="1"/>
  <c r="AC83" i="1"/>
  <c r="AB59" i="1"/>
  <c r="AA39" i="1"/>
  <c r="AB24" i="1"/>
  <c r="AA5" i="1"/>
  <c r="AA114" i="1"/>
  <c r="AA182" i="1"/>
  <c r="AC114" i="1"/>
  <c r="AB199" i="1"/>
  <c r="AA176" i="1"/>
  <c r="AB200" i="1"/>
  <c r="W144" i="1"/>
  <c r="X200" i="1"/>
  <c r="W39" i="1"/>
  <c r="X152" i="1"/>
  <c r="V172" i="1"/>
  <c r="V101" i="1"/>
  <c r="V81" i="1"/>
  <c r="V21" i="1"/>
  <c r="V56" i="1"/>
  <c r="W34" i="1"/>
  <c r="X126" i="1"/>
  <c r="W31" i="1"/>
  <c r="V58" i="1"/>
  <c r="V123" i="1"/>
  <c r="X10" i="1"/>
  <c r="V28" i="1"/>
  <c r="V43" i="1"/>
  <c r="X53" i="1"/>
  <c r="X69" i="1"/>
  <c r="V78" i="1"/>
  <c r="X85" i="1"/>
  <c r="V98" i="1"/>
  <c r="V112" i="1"/>
  <c r="W116" i="1"/>
  <c r="W122" i="1"/>
  <c r="V128" i="1"/>
  <c r="W132" i="1"/>
  <c r="V138" i="1"/>
  <c r="V144" i="1"/>
  <c r="W148" i="1"/>
  <c r="W153" i="1"/>
  <c r="V160" i="1"/>
  <c r="W164" i="1"/>
  <c r="V170" i="1"/>
  <c r="V176" i="1"/>
  <c r="V181" i="1"/>
  <c r="V195" i="1"/>
  <c r="V199" i="1"/>
  <c r="X13" i="1"/>
  <c r="X28" i="1"/>
  <c r="X44" i="1"/>
  <c r="X54" i="1"/>
  <c r="W70" i="1"/>
  <c r="W78" i="1"/>
  <c r="W87" i="1"/>
  <c r="V94" i="1"/>
  <c r="W98" i="1"/>
  <c r="W113" i="1"/>
  <c r="V117" i="1"/>
  <c r="X122" i="1"/>
  <c r="W128" i="1"/>
  <c r="W134" i="1"/>
  <c r="W138" i="1"/>
  <c r="W145" i="1"/>
  <c r="W154" i="1"/>
  <c r="W160" i="1"/>
  <c r="W170" i="1"/>
  <c r="W177" i="1"/>
  <c r="X181" i="1"/>
  <c r="V196" i="1"/>
  <c r="X199" i="1"/>
  <c r="W120" i="1"/>
  <c r="V147" i="1"/>
  <c r="W169" i="1"/>
  <c r="W198" i="1"/>
  <c r="X6" i="1"/>
  <c r="W52" i="1"/>
  <c r="V76" i="1"/>
  <c r="X102" i="1"/>
  <c r="X127" i="1"/>
  <c r="X143" i="1"/>
  <c r="X159" i="1"/>
  <c r="X169" i="1"/>
  <c r="X194" i="1"/>
  <c r="X15" i="1"/>
  <c r="W29" i="1"/>
  <c r="X45" i="1"/>
  <c r="X55" i="1"/>
  <c r="X70" i="1"/>
  <c r="X78" i="1"/>
  <c r="W94" i="1"/>
  <c r="V99" i="1"/>
  <c r="X113" i="1"/>
  <c r="W118" i="1"/>
  <c r="W123" i="1"/>
  <c r="V129" i="1"/>
  <c r="X139" i="1"/>
  <c r="X145" i="1"/>
  <c r="V149" i="1"/>
  <c r="X154" i="1"/>
  <c r="V161" i="1"/>
  <c r="W166" i="1"/>
  <c r="X171" i="1"/>
  <c r="X177" i="1"/>
  <c r="X182" i="1"/>
  <c r="W196" i="1"/>
  <c r="W200" i="1"/>
  <c r="V16" i="1"/>
  <c r="X31" i="1"/>
  <c r="V46" i="1"/>
  <c r="X71" i="1"/>
  <c r="W81" i="1"/>
  <c r="V88" i="1"/>
  <c r="W95" i="1"/>
  <c r="W99" i="1"/>
  <c r="W114" i="1"/>
  <c r="V119" i="1"/>
  <c r="X123" i="1"/>
  <c r="W129" i="1"/>
  <c r="X135" i="1"/>
  <c r="W140" i="1"/>
  <c r="W150" i="1"/>
  <c r="W155" i="1"/>
  <c r="W161" i="1"/>
  <c r="X167" i="1"/>
  <c r="W172" i="1"/>
  <c r="W178" i="1"/>
  <c r="V183" i="1"/>
  <c r="X196" i="1"/>
  <c r="V5" i="1"/>
  <c r="W84" i="1"/>
  <c r="X96" i="1"/>
  <c r="X115" i="1"/>
  <c r="W131" i="1"/>
  <c r="V143" i="1"/>
  <c r="X157" i="1"/>
  <c r="V175" i="1"/>
  <c r="V194" i="1"/>
  <c r="X147" i="1"/>
  <c r="W180" i="1"/>
  <c r="V4" i="1"/>
  <c r="W20" i="1"/>
  <c r="X34" i="1"/>
  <c r="X46" i="1"/>
  <c r="V60" i="1"/>
  <c r="X74" i="1"/>
  <c r="X82" i="1"/>
  <c r="W89" i="1"/>
  <c r="X95" i="1"/>
  <c r="X114" i="1"/>
  <c r="X119" i="1"/>
  <c r="W124" i="1"/>
  <c r="X130" i="1"/>
  <c r="W136" i="1"/>
  <c r="X140" i="1"/>
  <c r="W146" i="1"/>
  <c r="V151" i="1"/>
  <c r="X155" i="1"/>
  <c r="X162" i="1"/>
  <c r="X172" i="1"/>
  <c r="X178" i="1"/>
  <c r="X183" i="1"/>
  <c r="V197" i="1"/>
  <c r="W201" i="1"/>
  <c r="X21" i="1"/>
  <c r="X37" i="1"/>
  <c r="X63" i="1"/>
  <c r="W90" i="1"/>
  <c r="V96" i="1"/>
  <c r="W101" i="1"/>
  <c r="V115" i="1"/>
  <c r="V120" i="1"/>
  <c r="V131" i="1"/>
  <c r="W137" i="1"/>
  <c r="W142" i="1"/>
  <c r="X146" i="1"/>
  <c r="X151" i="1"/>
  <c r="W156" i="1"/>
  <c r="V163" i="1"/>
  <c r="W168" i="1"/>
  <c r="W174" i="1"/>
  <c r="V179" i="1"/>
  <c r="X197" i="1"/>
  <c r="X201" i="1"/>
  <c r="W23" i="1"/>
  <c r="V48" i="1"/>
  <c r="X75" i="1"/>
  <c r="W91" i="1"/>
  <c r="V102" i="1"/>
  <c r="X125" i="1"/>
  <c r="X137" i="1"/>
  <c r="V152" i="1"/>
  <c r="W163" i="1"/>
  <c r="X179" i="1"/>
  <c r="W4" i="1"/>
  <c r="V40" i="1"/>
  <c r="W68" i="1"/>
  <c r="V85" i="1"/>
  <c r="X92" i="1"/>
  <c r="W121" i="1"/>
  <c r="X131" i="1"/>
  <c r="W152" i="1"/>
  <c r="X163" i="1"/>
  <c r="X175" i="1"/>
  <c r="X198" i="1"/>
  <c r="W18" i="1"/>
  <c r="X35" i="1"/>
  <c r="W58" i="1"/>
  <c r="W8" i="1"/>
  <c r="W48" i="1"/>
  <c r="X65" i="1"/>
  <c r="W17" i="1"/>
  <c r="W37" i="1"/>
  <c r="W60" i="1"/>
  <c r="V82" i="1"/>
  <c r="V22" i="1"/>
  <c r="X48" i="1"/>
  <c r="W80" i="1"/>
  <c r="X97" i="1"/>
  <c r="W35" i="1"/>
  <c r="W67" i="1"/>
  <c r="X87" i="1"/>
  <c r="W135" i="1"/>
  <c r="W175" i="1"/>
  <c r="W54" i="1"/>
  <c r="X86" i="1"/>
  <c r="V116" i="1"/>
  <c r="X134" i="1"/>
  <c r="V156" i="1"/>
  <c r="W173" i="1"/>
  <c r="X29" i="1"/>
  <c r="W79" i="1"/>
  <c r="X133" i="1"/>
  <c r="X165" i="1"/>
  <c r="W6" i="1"/>
  <c r="X20" i="1"/>
  <c r="W63" i="1"/>
  <c r="W93" i="1"/>
  <c r="X164" i="1"/>
  <c r="V8" i="1"/>
  <c r="V193" i="1"/>
  <c r="V159" i="1"/>
  <c r="V133" i="1"/>
  <c r="V97" i="1"/>
  <c r="X52" i="1"/>
  <c r="V167" i="1"/>
  <c r="X129" i="1"/>
  <c r="V66" i="1"/>
  <c r="W26" i="1"/>
  <c r="W16" i="1"/>
  <c r="X73" i="1"/>
  <c r="V67" i="1"/>
  <c r="X32" i="1"/>
  <c r="W15" i="1"/>
  <c r="X94" i="1"/>
  <c r="X160" i="1"/>
  <c r="X62" i="1"/>
  <c r="X142" i="1"/>
  <c r="X47" i="1"/>
  <c r="V178" i="1"/>
  <c r="W43" i="1"/>
  <c r="V125" i="1"/>
  <c r="W176" i="1"/>
  <c r="V83" i="1"/>
  <c r="X100" i="1"/>
  <c r="X27" i="1"/>
  <c r="X17" i="1"/>
  <c r="W5" i="1"/>
  <c r="W69" i="1"/>
  <c r="X64" i="1"/>
  <c r="W47" i="1"/>
  <c r="V126" i="1"/>
  <c r="W183" i="1"/>
  <c r="X68" i="1"/>
  <c r="X60" i="1"/>
  <c r="W181" i="1"/>
  <c r="X50" i="1"/>
  <c r="X132" i="1"/>
  <c r="W171" i="1"/>
  <c r="X61" i="1"/>
  <c r="W92" i="1"/>
  <c r="W50" i="1"/>
  <c r="W40" i="1"/>
  <c r="W30" i="1"/>
  <c r="X19" i="1"/>
  <c r="V41" i="1"/>
  <c r="X59" i="1"/>
  <c r="X9" i="1"/>
  <c r="V31" i="1"/>
  <c r="X49" i="1"/>
  <c r="V71" i="1"/>
  <c r="V19" i="1"/>
  <c r="V42" i="1"/>
  <c r="W62" i="1"/>
  <c r="W83" i="1"/>
  <c r="V52" i="1"/>
  <c r="X81" i="1"/>
  <c r="W9" i="1"/>
  <c r="W73" i="1"/>
  <c r="V90" i="1"/>
  <c r="V118" i="1"/>
  <c r="X136" i="1"/>
  <c r="V158" i="1"/>
  <c r="X176" i="1"/>
  <c r="W22" i="1"/>
  <c r="X56" i="1"/>
  <c r="X90" i="1"/>
  <c r="W117" i="1"/>
  <c r="V140" i="1"/>
  <c r="W157" i="1"/>
  <c r="X174" i="1"/>
  <c r="V30" i="1"/>
  <c r="W85" i="1"/>
  <c r="V137" i="1"/>
  <c r="V169" i="1"/>
  <c r="W11" i="1"/>
  <c r="W55" i="1"/>
  <c r="V69" i="1"/>
  <c r="V100" i="1"/>
  <c r="V173" i="1"/>
  <c r="X14" i="1"/>
  <c r="W182" i="1"/>
  <c r="X156" i="1"/>
  <c r="W130" i="1"/>
  <c r="V89" i="1"/>
  <c r="X40" i="1"/>
  <c r="X161" i="1"/>
  <c r="W126" i="1"/>
  <c r="V64" i="1"/>
  <c r="X43" i="1"/>
  <c r="X33" i="1"/>
  <c r="V26" i="1"/>
  <c r="V87" i="1"/>
  <c r="V77" i="1"/>
  <c r="W143" i="1"/>
  <c r="W27" i="1"/>
  <c r="V124" i="1"/>
  <c r="X5" i="1"/>
  <c r="V146" i="1"/>
  <c r="X72" i="1"/>
  <c r="W193" i="1"/>
  <c r="X124" i="1"/>
  <c r="V49" i="1"/>
  <c r="V39" i="1"/>
  <c r="W28" i="1"/>
  <c r="V6" i="1"/>
  <c r="W88" i="1"/>
  <c r="X98" i="1"/>
  <c r="V166" i="1"/>
  <c r="W165" i="1"/>
  <c r="X117" i="1"/>
  <c r="V198" i="1"/>
  <c r="V145" i="1"/>
  <c r="V200" i="1"/>
  <c r="X39" i="1"/>
  <c r="W10" i="1"/>
  <c r="X57" i="1"/>
  <c r="V74" i="1"/>
  <c r="V25" i="1"/>
  <c r="W42" i="1"/>
  <c r="V65" i="1"/>
  <c r="V15" i="1"/>
  <c r="W32" i="1"/>
  <c r="W72" i="1"/>
  <c r="W21" i="1"/>
  <c r="W44" i="1"/>
  <c r="W65" i="1"/>
  <c r="X84" i="1"/>
  <c r="V29" i="1"/>
  <c r="V54" i="1"/>
  <c r="V12" i="1"/>
  <c r="W41" i="1"/>
  <c r="V75" i="1"/>
  <c r="V93" i="1"/>
  <c r="W119" i="1"/>
  <c r="V142" i="1"/>
  <c r="W159" i="1"/>
  <c r="X24" i="1"/>
  <c r="W59" i="1"/>
  <c r="V92" i="1"/>
  <c r="X118" i="1"/>
  <c r="W141" i="1"/>
  <c r="X158" i="1"/>
  <c r="V180" i="1"/>
  <c r="W36" i="1"/>
  <c r="X99" i="1"/>
  <c r="V139" i="1"/>
  <c r="V171" i="1"/>
  <c r="X18" i="1"/>
  <c r="W61" i="1"/>
  <c r="W38" i="1"/>
  <c r="W74" i="1"/>
  <c r="X116" i="1"/>
  <c r="X180" i="1"/>
  <c r="V177" i="1"/>
  <c r="V154" i="1"/>
  <c r="V127" i="1"/>
  <c r="X88" i="1"/>
  <c r="V34" i="1"/>
  <c r="W158" i="1"/>
  <c r="W115" i="1"/>
  <c r="W66" i="1"/>
  <c r="V55" i="1"/>
  <c r="W46" i="1"/>
  <c r="V61" i="1"/>
  <c r="V44" i="1"/>
  <c r="X120" i="1"/>
  <c r="V182" i="1"/>
  <c r="X93" i="1"/>
  <c r="V164" i="1"/>
  <c r="V114" i="1"/>
  <c r="W19" i="1"/>
  <c r="W77" i="1"/>
  <c r="X22" i="1"/>
  <c r="X153" i="1"/>
  <c r="V62" i="1"/>
  <c r="V9" i="1"/>
  <c r="X67" i="1"/>
  <c r="W56" i="1"/>
  <c r="W49" i="1"/>
  <c r="V36" i="1"/>
  <c r="X144" i="1"/>
  <c r="X30" i="1"/>
  <c r="W125" i="1"/>
  <c r="X149" i="1"/>
  <c r="W25" i="1"/>
  <c r="V80" i="1"/>
  <c r="V27" i="1"/>
  <c r="V122" i="1"/>
  <c r="W147" i="1"/>
  <c r="V23" i="1"/>
  <c r="V10" i="1"/>
  <c r="V51" i="1"/>
  <c r="W57" i="1"/>
  <c r="W151" i="1"/>
  <c r="V45" i="1"/>
  <c r="X41" i="1"/>
  <c r="V135" i="1"/>
  <c r="V157" i="1"/>
  <c r="W76" i="1"/>
  <c r="W13" i="1"/>
  <c r="W96" i="1"/>
  <c r="X25" i="1"/>
  <c r="W112" i="1"/>
  <c r="X148" i="1"/>
  <c r="V72" i="1"/>
  <c r="W97" i="1"/>
  <c r="V134" i="1"/>
  <c r="V20" i="1"/>
  <c r="X11" i="1"/>
  <c r="V113" i="1"/>
  <c r="V141" i="1"/>
  <c r="X66" i="1"/>
  <c r="X79" i="1"/>
  <c r="X58" i="1"/>
  <c r="X16" i="1"/>
  <c r="V7" i="1"/>
  <c r="X8" i="1"/>
  <c r="X170" i="1"/>
  <c r="X121" i="1"/>
  <c r="W197" i="1"/>
  <c r="V91" i="1"/>
  <c r="X7" i="1"/>
  <c r="V155" i="1"/>
  <c r="V24" i="1"/>
  <c r="V148" i="1"/>
  <c r="X77" i="1"/>
  <c r="V174" i="1"/>
  <c r="W127" i="1"/>
  <c r="V53" i="1"/>
  <c r="V79" i="1"/>
  <c r="V13" i="1"/>
  <c r="W12" i="1"/>
  <c r="V73" i="1"/>
  <c r="W162" i="1"/>
  <c r="V201" i="1"/>
  <c r="X101" i="1"/>
  <c r="V18" i="1"/>
  <c r="V33" i="1"/>
  <c r="V59" i="1"/>
  <c r="W51" i="1"/>
  <c r="X166" i="1"/>
  <c r="V150" i="1"/>
  <c r="V38" i="1"/>
  <c r="V17" i="1"/>
  <c r="V168" i="1"/>
  <c r="W194" i="1"/>
  <c r="W33" i="1"/>
  <c r="W195" i="1"/>
  <c r="V162" i="1"/>
  <c r="W149" i="1"/>
  <c r="X193" i="1"/>
  <c r="X89" i="1"/>
  <c r="W14" i="1"/>
  <c r="X38" i="1"/>
  <c r="X173" i="1"/>
  <c r="V136" i="1"/>
  <c r="V32" i="1"/>
  <c r="W86" i="1"/>
  <c r="X42" i="1"/>
  <c r="V153" i="1"/>
  <c r="X23" i="1"/>
  <c r="W133" i="1"/>
  <c r="W71" i="1"/>
  <c r="X168" i="1"/>
  <c r="X112" i="1"/>
  <c r="V50" i="1"/>
  <c r="V70" i="1"/>
  <c r="X76" i="1"/>
  <c r="W64" i="1"/>
  <c r="V57" i="1"/>
  <c r="X91" i="1"/>
  <c r="W199" i="1"/>
  <c r="V121" i="1"/>
  <c r="X36" i="1"/>
  <c r="V86" i="1"/>
  <c r="W53" i="1"/>
  <c r="V165" i="1"/>
  <c r="X195" i="1"/>
  <c r="W100" i="1"/>
  <c r="V84" i="1"/>
  <c r="V35" i="1"/>
  <c r="X138" i="1"/>
  <c r="V14" i="1"/>
  <c r="X150" i="1"/>
  <c r="W7" i="1"/>
  <c r="W82" i="1"/>
  <c r="V95" i="1"/>
  <c r="W24" i="1"/>
  <c r="X141" i="1"/>
  <c r="X12" i="1"/>
  <c r="X128" i="1"/>
  <c r="X80" i="1"/>
  <c r="W179" i="1"/>
  <c r="W139" i="1"/>
  <c r="X4" i="1"/>
  <c r="X83" i="1"/>
  <c r="V37" i="1"/>
  <c r="V130" i="1"/>
  <c r="V11" i="1"/>
  <c r="V132" i="1"/>
  <c r="W45" i="1"/>
  <c r="W167" i="1"/>
  <c r="W102" i="1"/>
  <c r="X26" i="1"/>
  <c r="V68" i="1"/>
  <c r="W75" i="1"/>
  <c r="V63" i="1"/>
  <c r="X51" i="1"/>
  <c r="I4" i="1"/>
  <c r="S4" i="1" s="1"/>
  <c r="F4" i="1"/>
  <c r="Z106" i="1" l="1"/>
  <c r="Y103" i="1"/>
  <c r="Z109" i="1"/>
  <c r="Y105" i="1"/>
  <c r="Z105" i="1"/>
  <c r="Y111" i="1"/>
  <c r="Z108" i="1"/>
  <c r="Y107" i="1"/>
  <c r="Z103" i="1"/>
  <c r="Y110" i="1"/>
  <c r="Z110" i="1"/>
  <c r="Z107" i="1"/>
  <c r="Z104" i="1"/>
  <c r="Y104" i="1"/>
  <c r="Y109" i="1"/>
  <c r="Z111" i="1"/>
  <c r="Y108" i="1"/>
  <c r="Y106" i="1"/>
  <c r="S231" i="1"/>
  <c r="S225" i="1"/>
  <c r="S230" i="1"/>
  <c r="S226" i="1"/>
  <c r="S224" i="1"/>
  <c r="Z48" i="1"/>
  <c r="Y186" i="1"/>
  <c r="Y185" i="1"/>
  <c r="Z214" i="1"/>
  <c r="Y184" i="1"/>
  <c r="Z189" i="1"/>
  <c r="Z217" i="1"/>
  <c r="Y218" i="1"/>
  <c r="Y217" i="1"/>
  <c r="Y187" i="1"/>
  <c r="Z212" i="1"/>
  <c r="Y216" i="1"/>
  <c r="Z187" i="1"/>
  <c r="Z215" i="1"/>
  <c r="Y215" i="1"/>
  <c r="Y214" i="1"/>
  <c r="Y213" i="1"/>
  <c r="Z188" i="1"/>
  <c r="Z218" i="1"/>
  <c r="Y192" i="1"/>
  <c r="Y212" i="1"/>
  <c r="Z185" i="1"/>
  <c r="Z213" i="1"/>
  <c r="Y211" i="1"/>
  <c r="Z186" i="1"/>
  <c r="Y219" i="1"/>
  <c r="Z192" i="1"/>
  <c r="Y190" i="1"/>
  <c r="Y189" i="1"/>
  <c r="Y191" i="1"/>
  <c r="Z184" i="1"/>
  <c r="Z190" i="1"/>
  <c r="Z216" i="1"/>
  <c r="Y188" i="1"/>
  <c r="Z191" i="1"/>
  <c r="Z219" i="1"/>
  <c r="Z211" i="1"/>
  <c r="Y143" i="1"/>
  <c r="Z46" i="1"/>
  <c r="Y203" i="1"/>
  <c r="Y205" i="1"/>
  <c r="Y207" i="1"/>
  <c r="Y209" i="1"/>
  <c r="Z203" i="1"/>
  <c r="Z205" i="1"/>
  <c r="Z207" i="1"/>
  <c r="Z209" i="1"/>
  <c r="Y202" i="1"/>
  <c r="Y204" i="1"/>
  <c r="Y206" i="1"/>
  <c r="Y208" i="1"/>
  <c r="Y210" i="1"/>
  <c r="Z202" i="1"/>
  <c r="Z204" i="1"/>
  <c r="Z206" i="1"/>
  <c r="Z208" i="1"/>
  <c r="Z210" i="1"/>
  <c r="Z52" i="1"/>
  <c r="Z12" i="1"/>
  <c r="Z76" i="1"/>
  <c r="Z81" i="1"/>
  <c r="Y155" i="1"/>
  <c r="Y30" i="1"/>
  <c r="Z160" i="1"/>
  <c r="Z147" i="1"/>
  <c r="Z195" i="1"/>
  <c r="Y101" i="1"/>
  <c r="Z126" i="1"/>
  <c r="Z53" i="1"/>
  <c r="Z119" i="1"/>
  <c r="Z177" i="1"/>
  <c r="Y83" i="1"/>
  <c r="Z158" i="1"/>
  <c r="Y177" i="1"/>
  <c r="Z162" i="1"/>
  <c r="Y125" i="1"/>
  <c r="Y59" i="1"/>
  <c r="Z60" i="1"/>
  <c r="Y199" i="1"/>
  <c r="Y112" i="1"/>
  <c r="Y8" i="1"/>
  <c r="Z6" i="1"/>
  <c r="Y24" i="1"/>
  <c r="Z87" i="1"/>
  <c r="Y75" i="1"/>
  <c r="Z39" i="1"/>
  <c r="Y175" i="1"/>
  <c r="Z166" i="1"/>
  <c r="Z38" i="1"/>
  <c r="Z99" i="1"/>
  <c r="Y17" i="1"/>
  <c r="Y99" i="1"/>
  <c r="Z8" i="1"/>
  <c r="Z23" i="1"/>
  <c r="Y92" i="1"/>
  <c r="Z55" i="1"/>
  <c r="Z159" i="1"/>
  <c r="Z27" i="1"/>
  <c r="Z141" i="1"/>
  <c r="Z183" i="1"/>
  <c r="Y41" i="1"/>
  <c r="Z90" i="1"/>
  <c r="Y173" i="1"/>
  <c r="Y23" i="1"/>
  <c r="Y7" i="1"/>
  <c r="Y58" i="1"/>
  <c r="Y81" i="1"/>
  <c r="Y79" i="1"/>
  <c r="Z70" i="1"/>
  <c r="Z42" i="1"/>
  <c r="Z59" i="1"/>
  <c r="Z121" i="1"/>
  <c r="Y14" i="1"/>
  <c r="Y69" i="1"/>
  <c r="Y141" i="1"/>
  <c r="Z100" i="1"/>
  <c r="Y89" i="1"/>
  <c r="Y80" i="1"/>
  <c r="Y88" i="1"/>
  <c r="Y43" i="1"/>
  <c r="Z30" i="1"/>
  <c r="Z82" i="1"/>
  <c r="Y171" i="1"/>
  <c r="Y42" i="1"/>
  <c r="Y35" i="1"/>
  <c r="Y200" i="1"/>
  <c r="Z128" i="1"/>
  <c r="Y131" i="1"/>
  <c r="Y61" i="1"/>
  <c r="Z143" i="1"/>
  <c r="Y34" i="1"/>
  <c r="Z25" i="1"/>
  <c r="Y154" i="1"/>
  <c r="Z164" i="1"/>
  <c r="Y129" i="1"/>
  <c r="Y130" i="1"/>
  <c r="Z78" i="1"/>
  <c r="Y181" i="1"/>
  <c r="Y123" i="1"/>
  <c r="Y149" i="1"/>
  <c r="Z130" i="1"/>
  <c r="Y18" i="1"/>
  <c r="Y162" i="1"/>
  <c r="Y55" i="1"/>
  <c r="Z122" i="1"/>
  <c r="Y52" i="1"/>
  <c r="Z169" i="1"/>
  <c r="Y194" i="1"/>
  <c r="Z148" i="1"/>
  <c r="Y165" i="1"/>
  <c r="Z129" i="1"/>
  <c r="Z115" i="1"/>
  <c r="Z44" i="1"/>
  <c r="Z63" i="1"/>
  <c r="Y164" i="1"/>
  <c r="Z146" i="1"/>
  <c r="Z73" i="1"/>
  <c r="Y39" i="1"/>
  <c r="Y28" i="1"/>
  <c r="Y157" i="1"/>
  <c r="Z84" i="1"/>
  <c r="Z165" i="1"/>
  <c r="Y133" i="1"/>
  <c r="Y65" i="1"/>
  <c r="Z114" i="1"/>
  <c r="Z83" i="1"/>
  <c r="Y156" i="1"/>
  <c r="Z67" i="1"/>
  <c r="Y159" i="1"/>
  <c r="Y198" i="1"/>
  <c r="Y74" i="1"/>
  <c r="Y13" i="1"/>
  <c r="Z117" i="1"/>
  <c r="Z61" i="1"/>
  <c r="Y47" i="1"/>
  <c r="Z37" i="1"/>
  <c r="Z112" i="1"/>
  <c r="Z173" i="1"/>
  <c r="Y32" i="1"/>
  <c r="Y76" i="1"/>
  <c r="Y50" i="1"/>
  <c r="Z131" i="1"/>
  <c r="Y27" i="1"/>
  <c r="Z74" i="1"/>
  <c r="Y78" i="1"/>
  <c r="Z32" i="1"/>
  <c r="Y163" i="1"/>
  <c r="Z72" i="1"/>
  <c r="Y97" i="1"/>
  <c r="Y170" i="1"/>
  <c r="Y57" i="1"/>
  <c r="Z168" i="1"/>
  <c r="Z154" i="1"/>
  <c r="Z142" i="1"/>
  <c r="Y64" i="1"/>
  <c r="Y67" i="1"/>
  <c r="Y60" i="1"/>
  <c r="Y145" i="1"/>
  <c r="Y146" i="1"/>
  <c r="Z197" i="1"/>
  <c r="Z14" i="1"/>
  <c r="Y87" i="1"/>
  <c r="Y90" i="1"/>
  <c r="Y73" i="1"/>
  <c r="Y19" i="1"/>
  <c r="Y53" i="1"/>
  <c r="Z153" i="1"/>
  <c r="Y40" i="1"/>
  <c r="Y139" i="1"/>
  <c r="Z171" i="1"/>
  <c r="Z199" i="1"/>
  <c r="Y183" i="1"/>
  <c r="Z127" i="1"/>
  <c r="Z134" i="1"/>
  <c r="Y195" i="1"/>
  <c r="Z58" i="1"/>
  <c r="Z132" i="1"/>
  <c r="Z26" i="1"/>
  <c r="Z144" i="1"/>
  <c r="Z174" i="1"/>
  <c r="Y169" i="1"/>
  <c r="Y160" i="1"/>
  <c r="Z43" i="1"/>
  <c r="Z163" i="1"/>
  <c r="Y178" i="1"/>
  <c r="Z194" i="1"/>
  <c r="Z49" i="1"/>
  <c r="Z36" i="1"/>
  <c r="Z9" i="1"/>
  <c r="Z135" i="1"/>
  <c r="Y10" i="1"/>
  <c r="Z71" i="1"/>
  <c r="Y150" i="1"/>
  <c r="Y113" i="1"/>
  <c r="Y25" i="1"/>
  <c r="Y122" i="1"/>
  <c r="Z140" i="1"/>
  <c r="Y142" i="1"/>
  <c r="Z182" i="1"/>
  <c r="Z98" i="1"/>
  <c r="Z156" i="1"/>
  <c r="Z16" i="1"/>
  <c r="Y126" i="1"/>
  <c r="Z29" i="1"/>
  <c r="Y63" i="1"/>
  <c r="Z20" i="1"/>
  <c r="Y85" i="1"/>
  <c r="Y37" i="1"/>
  <c r="Z5" i="1"/>
  <c r="Y48" i="1"/>
  <c r="Y20" i="1"/>
  <c r="Y21" i="1"/>
  <c r="Y179" i="1"/>
  <c r="Z15" i="1"/>
  <c r="Y182" i="1"/>
  <c r="Y51" i="1"/>
  <c r="Y147" i="1"/>
  <c r="Y121" i="1"/>
  <c r="Z66" i="1"/>
  <c r="Z50" i="1"/>
  <c r="Z181" i="1"/>
  <c r="Z35" i="1"/>
  <c r="Y196" i="1"/>
  <c r="Y33" i="1"/>
  <c r="Z138" i="1"/>
  <c r="Z201" i="1"/>
  <c r="Y117" i="1"/>
  <c r="Z89" i="1"/>
  <c r="Z139" i="1"/>
  <c r="Y166" i="1"/>
  <c r="Y134" i="1"/>
  <c r="Z150" i="1"/>
  <c r="Z198" i="1"/>
  <c r="Y100" i="1"/>
  <c r="Y16" i="1"/>
  <c r="Y15" i="1"/>
  <c r="Y62" i="1"/>
  <c r="Y66" i="1"/>
  <c r="Y119" i="1"/>
  <c r="Z101" i="1"/>
  <c r="Z45" i="1"/>
  <c r="Z95" i="1"/>
  <c r="Z54" i="1"/>
  <c r="Y176" i="1"/>
  <c r="Z21" i="1"/>
  <c r="Y77" i="1"/>
  <c r="Y140" i="1"/>
  <c r="Y114" i="1"/>
  <c r="Z196" i="1"/>
  <c r="Z97" i="1"/>
  <c r="Z19" i="1"/>
  <c r="Y70" i="1"/>
  <c r="Z65" i="1"/>
  <c r="Y12" i="1"/>
  <c r="Y161" i="1"/>
  <c r="Y124" i="1"/>
  <c r="Z7" i="1"/>
  <c r="Z13" i="1"/>
  <c r="Y137" i="1"/>
  <c r="Y94" i="1"/>
  <c r="Z137" i="1"/>
  <c r="Z11" i="1"/>
  <c r="Y91" i="1"/>
  <c r="Y31" i="1"/>
  <c r="Y180" i="1"/>
  <c r="Y148" i="1"/>
  <c r="Y46" i="1"/>
  <c r="Z116" i="1"/>
  <c r="Z193" i="1"/>
  <c r="Z77" i="1"/>
  <c r="Z125" i="1"/>
  <c r="Y197" i="1"/>
  <c r="Z133" i="1"/>
  <c r="Y193" i="1"/>
  <c r="Y93" i="1"/>
  <c r="Z4" i="1"/>
  <c r="Y138" i="1"/>
  <c r="Z64" i="1"/>
  <c r="Z10" i="1"/>
  <c r="Z18" i="1"/>
  <c r="Y84" i="1"/>
  <c r="Z31" i="1"/>
  <c r="Y201" i="1"/>
  <c r="Y102" i="1"/>
  <c r="Y151" i="1"/>
  <c r="Z62" i="1"/>
  <c r="Z155" i="1"/>
  <c r="Y152" i="1"/>
  <c r="Y168" i="1"/>
  <c r="Y136" i="1"/>
  <c r="Z124" i="1"/>
  <c r="Z96" i="1"/>
  <c r="Z57" i="1"/>
  <c r="Z17" i="1"/>
  <c r="Z178" i="1"/>
  <c r="Y82" i="1"/>
  <c r="Z51" i="1"/>
  <c r="Y68" i="1"/>
  <c r="Y38" i="1"/>
  <c r="Y153" i="1"/>
  <c r="Y26" i="1"/>
  <c r="Y44" i="1"/>
  <c r="Z179" i="1"/>
  <c r="Z92" i="1"/>
  <c r="Y71" i="1"/>
  <c r="Y128" i="1"/>
  <c r="Y120" i="1"/>
  <c r="Z170" i="1"/>
  <c r="Y49" i="1"/>
  <c r="Y167" i="1"/>
  <c r="Z175" i="1"/>
  <c r="Z75" i="1"/>
  <c r="Y4" i="1"/>
  <c r="Y29" i="1"/>
  <c r="Z151" i="1"/>
  <c r="Z102" i="1"/>
  <c r="Y127" i="1"/>
  <c r="Z56" i="1"/>
  <c r="Y56" i="1"/>
  <c r="Y172" i="1"/>
  <c r="Z172" i="1"/>
  <c r="Y86" i="1"/>
  <c r="Y45" i="1"/>
  <c r="Y116" i="1"/>
  <c r="Z34" i="1"/>
  <c r="Z180" i="1"/>
  <c r="Y54" i="1"/>
  <c r="Z33" i="1"/>
  <c r="Z161" i="1"/>
  <c r="Y11" i="1"/>
  <c r="Z69" i="1"/>
  <c r="Z41" i="1"/>
  <c r="Y5" i="1"/>
  <c r="Z123" i="1"/>
  <c r="Y98" i="1"/>
  <c r="Z120" i="1"/>
  <c r="Y144" i="1"/>
  <c r="Z86" i="1"/>
  <c r="Z47" i="1"/>
  <c r="Y135" i="1"/>
  <c r="Z68" i="1"/>
  <c r="Y118" i="1"/>
  <c r="Z40" i="1"/>
  <c r="Y36" i="1"/>
  <c r="Y6" i="1"/>
  <c r="Z136" i="1"/>
  <c r="Y115" i="1"/>
  <c r="Z88" i="1"/>
  <c r="Z176" i="1"/>
  <c r="Z167" i="1"/>
  <c r="Z79" i="1"/>
  <c r="Z91" i="1"/>
  <c r="Z152" i="1"/>
  <c r="Y95" i="1"/>
  <c r="Y132" i="1"/>
  <c r="Y72" i="1"/>
  <c r="Z24" i="1"/>
  <c r="Y96" i="1"/>
  <c r="Y174" i="1"/>
  <c r="Z85" i="1"/>
  <c r="Z145" i="1"/>
  <c r="Z22" i="1"/>
  <c r="Z93" i="1"/>
  <c r="Z28" i="1"/>
  <c r="Z113" i="1"/>
  <c r="Z157" i="1"/>
  <c r="Z200" i="1"/>
  <c r="Z118" i="1"/>
  <c r="Y22" i="1"/>
  <c r="Y158" i="1"/>
  <c r="Z80" i="1"/>
  <c r="Y9" i="1"/>
  <c r="Z94" i="1"/>
  <c r="Z149" i="1"/>
  <c r="V24" i="8"/>
  <c r="V23" i="8"/>
  <c r="V22" i="8"/>
  <c r="S17" i="8"/>
  <c r="S23" i="8"/>
  <c r="S22" i="8"/>
  <c r="S24" i="8"/>
  <c r="P18" i="8"/>
  <c r="P23" i="8"/>
  <c r="P24" i="8"/>
  <c r="P22" i="8"/>
  <c r="M4" i="8"/>
  <c r="M22" i="8"/>
  <c r="M24" i="8"/>
  <c r="M23" i="8"/>
  <c r="J15" i="8"/>
  <c r="J23" i="8"/>
  <c r="J22" i="8"/>
  <c r="J24" i="8"/>
  <c r="R227" i="1"/>
  <c r="J4" i="1"/>
  <c r="T4" i="1" s="1"/>
  <c r="J8" i="8"/>
  <c r="K12" i="8"/>
  <c r="W11" i="8"/>
  <c r="Q14" i="8"/>
  <c r="O20" i="8"/>
  <c r="V12" i="8"/>
  <c r="S20" i="8"/>
  <c r="S19" i="8"/>
  <c r="P14" i="8"/>
  <c r="J21" i="8"/>
  <c r="J12" i="8"/>
  <c r="V10" i="8"/>
  <c r="V20" i="8"/>
  <c r="V8" i="8"/>
  <c r="J10" i="8"/>
  <c r="V6" i="8"/>
  <c r="V4" i="8"/>
  <c r="T4" i="8"/>
  <c r="M16" i="8"/>
  <c r="M10" i="8"/>
  <c r="M14" i="8"/>
  <c r="M7" i="8"/>
  <c r="J14" i="8"/>
  <c r="J6" i="8"/>
  <c r="V15" i="8"/>
  <c r="V11" i="8"/>
  <c r="S6" i="8"/>
  <c r="S8" i="8"/>
  <c r="M6" i="8"/>
  <c r="M19" i="8"/>
  <c r="M13" i="8"/>
  <c r="M5" i="8"/>
  <c r="M17" i="8"/>
  <c r="M8" i="8"/>
  <c r="M11" i="8"/>
  <c r="M18" i="8"/>
  <c r="M15" i="8"/>
  <c r="J19" i="8"/>
  <c r="V5" i="8"/>
  <c r="V14" i="8"/>
  <c r="V17" i="8"/>
  <c r="V19" i="8"/>
  <c r="V16" i="8"/>
  <c r="V18" i="8"/>
  <c r="V21" i="8"/>
  <c r="V13" i="8"/>
  <c r="V9" i="8"/>
  <c r="V7" i="8"/>
  <c r="S16" i="8"/>
  <c r="S5" i="8"/>
  <c r="S9" i="8"/>
  <c r="S11" i="8"/>
  <c r="S4" i="8"/>
  <c r="S13" i="8"/>
  <c r="S15" i="8"/>
  <c r="S12" i="8"/>
  <c r="S14" i="8"/>
  <c r="S21" i="8"/>
  <c r="S7" i="8"/>
  <c r="S18" i="8"/>
  <c r="S10" i="8"/>
  <c r="P7" i="8"/>
  <c r="P9" i="8"/>
  <c r="P12" i="8"/>
  <c r="P11" i="8"/>
  <c r="P8" i="8"/>
  <c r="P21" i="8"/>
  <c r="P4" i="8"/>
  <c r="P15" i="8"/>
  <c r="P17" i="8"/>
  <c r="P6" i="8"/>
  <c r="P19" i="8"/>
  <c r="P5" i="8"/>
  <c r="P20" i="8"/>
  <c r="P10" i="8"/>
  <c r="P16" i="8"/>
  <c r="P13" i="8"/>
  <c r="M20" i="8"/>
  <c r="M21" i="8"/>
  <c r="M9" i="8"/>
  <c r="M12" i="8"/>
  <c r="J13" i="8"/>
  <c r="J20" i="8"/>
  <c r="J18" i="8"/>
  <c r="J11" i="8"/>
  <c r="J9" i="8"/>
  <c r="J7" i="8"/>
  <c r="J17" i="8"/>
  <c r="J4" i="8"/>
  <c r="J16" i="8"/>
  <c r="J5" i="8"/>
  <c r="AH104" i="1" l="1"/>
  <c r="AH106" i="1"/>
  <c r="AH108" i="1"/>
  <c r="AH110" i="1"/>
  <c r="AF103" i="1"/>
  <c r="AF105" i="1"/>
  <c r="AF107" i="1"/>
  <c r="AF109" i="1"/>
  <c r="AF111" i="1"/>
  <c r="AG103" i="1"/>
  <c r="AG105" i="1"/>
  <c r="AG107" i="1"/>
  <c r="AH105" i="1"/>
  <c r="AG108" i="1"/>
  <c r="AF110" i="1"/>
  <c r="AG110" i="1"/>
  <c r="AF106" i="1"/>
  <c r="AG106" i="1"/>
  <c r="AG109" i="1"/>
  <c r="AH103" i="1"/>
  <c r="AH107" i="1"/>
  <c r="AH109" i="1"/>
  <c r="AG111" i="1"/>
  <c r="AH111" i="1"/>
  <c r="AF104" i="1"/>
  <c r="AG104" i="1"/>
  <c r="AF108" i="1"/>
  <c r="AD103" i="1"/>
  <c r="AD105" i="1"/>
  <c r="AE107" i="1"/>
  <c r="AE108" i="1"/>
  <c r="AD107" i="1"/>
  <c r="AD104" i="1"/>
  <c r="AD110" i="1"/>
  <c r="AD109" i="1"/>
  <c r="AE109" i="1"/>
  <c r="AD111" i="1"/>
  <c r="AD106" i="1"/>
  <c r="AE104" i="1"/>
  <c r="AE110" i="1"/>
  <c r="AE103" i="1"/>
  <c r="AE111" i="1"/>
  <c r="AD108" i="1"/>
  <c r="AE105" i="1"/>
  <c r="AE106" i="1"/>
  <c r="T231" i="1"/>
  <c r="T226" i="1"/>
  <c r="T230" i="1"/>
  <c r="T225" i="1"/>
  <c r="T224" i="1"/>
  <c r="AF211" i="1"/>
  <c r="AF213" i="1"/>
  <c r="AF215" i="1"/>
  <c r="AF217" i="1"/>
  <c r="AF219" i="1"/>
  <c r="AF185" i="1"/>
  <c r="AF187" i="1"/>
  <c r="AF189" i="1"/>
  <c r="AF191" i="1"/>
  <c r="AG211" i="1"/>
  <c r="AG213" i="1"/>
  <c r="AG215" i="1"/>
  <c r="AG217" i="1"/>
  <c r="AG219" i="1"/>
  <c r="AH211" i="1"/>
  <c r="AH213" i="1"/>
  <c r="AH215" i="1"/>
  <c r="AH217" i="1"/>
  <c r="AH219" i="1"/>
  <c r="AH185" i="1"/>
  <c r="AH187" i="1"/>
  <c r="AH189" i="1"/>
  <c r="AH191" i="1"/>
  <c r="AG212" i="1"/>
  <c r="AG214" i="1"/>
  <c r="AG216" i="1"/>
  <c r="AG218" i="1"/>
  <c r="AG184" i="1"/>
  <c r="AG186" i="1"/>
  <c r="AG188" i="1"/>
  <c r="AG190" i="1"/>
  <c r="AG192" i="1"/>
  <c r="AH212" i="1"/>
  <c r="AH214" i="1"/>
  <c r="AH216" i="1"/>
  <c r="AH218" i="1"/>
  <c r="AH188" i="1"/>
  <c r="AG191" i="1"/>
  <c r="AF214" i="1"/>
  <c r="AF184" i="1"/>
  <c r="AF192" i="1"/>
  <c r="AF218" i="1"/>
  <c r="AF212" i="1"/>
  <c r="AH184" i="1"/>
  <c r="AG185" i="1"/>
  <c r="AG189" i="1"/>
  <c r="AF216" i="1"/>
  <c r="AF186" i="1"/>
  <c r="AF190" i="1"/>
  <c r="AH186" i="1"/>
  <c r="AH190" i="1"/>
  <c r="AH192" i="1"/>
  <c r="AG187" i="1"/>
  <c r="AF188" i="1"/>
  <c r="AD188" i="1"/>
  <c r="AE216" i="1"/>
  <c r="AE188" i="1"/>
  <c r="AD219" i="1"/>
  <c r="AE185" i="1"/>
  <c r="AD190" i="1"/>
  <c r="AD189" i="1"/>
  <c r="AD184" i="1"/>
  <c r="AE186" i="1"/>
  <c r="AD215" i="1"/>
  <c r="AD186" i="1"/>
  <c r="AD217" i="1"/>
  <c r="AE187" i="1"/>
  <c r="AD212" i="1"/>
  <c r="AD192" i="1"/>
  <c r="AE218" i="1"/>
  <c r="AE190" i="1"/>
  <c r="AE217" i="1"/>
  <c r="AE189" i="1"/>
  <c r="AE211" i="1"/>
  <c r="AE192" i="1"/>
  <c r="AE215" i="1"/>
  <c r="AD214" i="1"/>
  <c r="AE213" i="1"/>
  <c r="AD191" i="1"/>
  <c r="AD216" i="1"/>
  <c r="AE212" i="1"/>
  <c r="AE184" i="1"/>
  <c r="AD211" i="1"/>
  <c r="AD185" i="1"/>
  <c r="AE219" i="1"/>
  <c r="AD218" i="1"/>
  <c r="AD213" i="1"/>
  <c r="AD187" i="1"/>
  <c r="AE191" i="1"/>
  <c r="AE214" i="1"/>
  <c r="AH207" i="1"/>
  <c r="AF207" i="1"/>
  <c r="AG209" i="1"/>
  <c r="AF205" i="1"/>
  <c r="AH205" i="1"/>
  <c r="AF204" i="1"/>
  <c r="AG208" i="1"/>
  <c r="AF202" i="1"/>
  <c r="AH203" i="1"/>
  <c r="AF203" i="1"/>
  <c r="AG206" i="1"/>
  <c r="AG210" i="1"/>
  <c r="AH210" i="1"/>
  <c r="AG204" i="1"/>
  <c r="AG207" i="1"/>
  <c r="AH208" i="1"/>
  <c r="AG202" i="1"/>
  <c r="AG205" i="1"/>
  <c r="AH206" i="1"/>
  <c r="AF210" i="1"/>
  <c r="AG203" i="1"/>
  <c r="AH204" i="1"/>
  <c r="AF208" i="1"/>
  <c r="AH209" i="1"/>
  <c r="AF209" i="1"/>
  <c r="AH202" i="1"/>
  <c r="AF206" i="1"/>
  <c r="AE204" i="1"/>
  <c r="AE208" i="1"/>
  <c r="AD205" i="1"/>
  <c r="AD209" i="1"/>
  <c r="AE205" i="1"/>
  <c r="AE209" i="1"/>
  <c r="AD202" i="1"/>
  <c r="AD206" i="1"/>
  <c r="AD210" i="1"/>
  <c r="AD204" i="1"/>
  <c r="AD208" i="1"/>
  <c r="AE202" i="1"/>
  <c r="AE206" i="1"/>
  <c r="AE210" i="1"/>
  <c r="AD203" i="1"/>
  <c r="AD207" i="1"/>
  <c r="AE203" i="1"/>
  <c r="AE207" i="1"/>
  <c r="AE151" i="1"/>
  <c r="AE10" i="1"/>
  <c r="AE69" i="1"/>
  <c r="AE159" i="1"/>
  <c r="AD174" i="1"/>
  <c r="AD15" i="1"/>
  <c r="AD20" i="1"/>
  <c r="AE169" i="1"/>
  <c r="AD4" i="1"/>
  <c r="AE7" i="1"/>
  <c r="AE132" i="1"/>
  <c r="AE9" i="1"/>
  <c r="AE102" i="1"/>
  <c r="AD41" i="1"/>
  <c r="AD179" i="1"/>
  <c r="AD12" i="1"/>
  <c r="AE25" i="1"/>
  <c r="AD63" i="1"/>
  <c r="AE88" i="1"/>
  <c r="AE101" i="1"/>
  <c r="AE121" i="1"/>
  <c r="AE96" i="1"/>
  <c r="AD39" i="1"/>
  <c r="AE53" i="1"/>
  <c r="AE65" i="1"/>
  <c r="AD113" i="1"/>
  <c r="AD138" i="1"/>
  <c r="AE36" i="1"/>
  <c r="AD55" i="1"/>
  <c r="AE81" i="1"/>
  <c r="AD178" i="1"/>
  <c r="AD199" i="1"/>
  <c r="AD117" i="1"/>
  <c r="AE131" i="1"/>
  <c r="AE148" i="1"/>
  <c r="AD172" i="1"/>
  <c r="AE183" i="1"/>
  <c r="AD10" i="1"/>
  <c r="AD52" i="1"/>
  <c r="AE117" i="1"/>
  <c r="AE182" i="1"/>
  <c r="AE42" i="1"/>
  <c r="AE98" i="1"/>
  <c r="AE140" i="1"/>
  <c r="AE181" i="1"/>
  <c r="AD35" i="1"/>
  <c r="AD70" i="1"/>
  <c r="AD151" i="1"/>
  <c r="AE32" i="1"/>
  <c r="AD193" i="1"/>
  <c r="AE55" i="1"/>
  <c r="AD51" i="1"/>
  <c r="AD160" i="1"/>
  <c r="AD84" i="1"/>
  <c r="AE193" i="1"/>
  <c r="AE174" i="1"/>
  <c r="AE4" i="1"/>
  <c r="AD121" i="1"/>
  <c r="AD98" i="1"/>
  <c r="AE35" i="1"/>
  <c r="AD175" i="1"/>
  <c r="AE67" i="1"/>
  <c r="AE17" i="1"/>
  <c r="AE135" i="1"/>
  <c r="AE6" i="1"/>
  <c r="AD21" i="1"/>
  <c r="AE34" i="1"/>
  <c r="AD59" i="1"/>
  <c r="AD72" i="1"/>
  <c r="AE87" i="1"/>
  <c r="AD129" i="1"/>
  <c r="AD14" i="1"/>
  <c r="AD79" i="1"/>
  <c r="AD94" i="1"/>
  <c r="AE114" i="1"/>
  <c r="AE38" i="1"/>
  <c r="AD102" i="1"/>
  <c r="AD154" i="1"/>
  <c r="AE179" i="1"/>
  <c r="AD135" i="1"/>
  <c r="AD162" i="1"/>
  <c r="AD32" i="1"/>
  <c r="AE74" i="1"/>
  <c r="AD171" i="1"/>
  <c r="AD73" i="1"/>
  <c r="AD183" i="1"/>
  <c r="AD77" i="1"/>
  <c r="AE113" i="1"/>
  <c r="AE142" i="1"/>
  <c r="AE171" i="1"/>
  <c r="AE46" i="1"/>
  <c r="AD29" i="1"/>
  <c r="AE157" i="1"/>
  <c r="AD181" i="1"/>
  <c r="AD167" i="1"/>
  <c r="AD100" i="1"/>
  <c r="AD120" i="1"/>
  <c r="AD49" i="1"/>
  <c r="AE194" i="1"/>
  <c r="AE52" i="1"/>
  <c r="AE78" i="1"/>
  <c r="AE18" i="1"/>
  <c r="AE195" i="1"/>
  <c r="AD123" i="1"/>
  <c r="AE90" i="1"/>
  <c r="AD13" i="1"/>
  <c r="AD28" i="1"/>
  <c r="AD54" i="1"/>
  <c r="AE66" i="1"/>
  <c r="AE47" i="1"/>
  <c r="AD119" i="1"/>
  <c r="AD143" i="1"/>
  <c r="AD30" i="1"/>
  <c r="AD42" i="1"/>
  <c r="AD56" i="1"/>
  <c r="AE68" i="1"/>
  <c r="AE95" i="1"/>
  <c r="AD128" i="1"/>
  <c r="AD142" i="1"/>
  <c r="AD18" i="1"/>
  <c r="AD87" i="1"/>
  <c r="AE155" i="1"/>
  <c r="AE168" i="1"/>
  <c r="AE29" i="1"/>
  <c r="AE85" i="1"/>
  <c r="AD137" i="1"/>
  <c r="AD163" i="1"/>
  <c r="AE56" i="1"/>
  <c r="AE130" i="1"/>
  <c r="AD147" i="1"/>
  <c r="AE172" i="1"/>
  <c r="AD47" i="1"/>
  <c r="AE112" i="1"/>
  <c r="AE145" i="1"/>
  <c r="AE161" i="1"/>
  <c r="AD194" i="1"/>
  <c r="AE45" i="1"/>
  <c r="AE79" i="1"/>
  <c r="AD156" i="1"/>
  <c r="AD83" i="1"/>
  <c r="AD146" i="1"/>
  <c r="AE166" i="1"/>
  <c r="AE146" i="1"/>
  <c r="AE14" i="1"/>
  <c r="AD67" i="1"/>
  <c r="AE164" i="1"/>
  <c r="AD180" i="1"/>
  <c r="AD61" i="1"/>
  <c r="AE118" i="1"/>
  <c r="AE176" i="1"/>
  <c r="AD127" i="1"/>
  <c r="AD46" i="1"/>
  <c r="AD64" i="1"/>
  <c r="AD85" i="1"/>
  <c r="AE150" i="1"/>
  <c r="AD170" i="1"/>
  <c r="AE54" i="1"/>
  <c r="AE16" i="1"/>
  <c r="AD80" i="1"/>
  <c r="AE92" i="1"/>
  <c r="AD24" i="1"/>
  <c r="AE37" i="1"/>
  <c r="AD62" i="1"/>
  <c r="AE100" i="1"/>
  <c r="AE120" i="1"/>
  <c r="AE134" i="1"/>
  <c r="AD5" i="1"/>
  <c r="AD118" i="1"/>
  <c r="AE129" i="1"/>
  <c r="AE143" i="1"/>
  <c r="AE20" i="1"/>
  <c r="AD43" i="1"/>
  <c r="AD89" i="1"/>
  <c r="AE144" i="1"/>
  <c r="AE12" i="1"/>
  <c r="AE122" i="1"/>
  <c r="AD176" i="1"/>
  <c r="AD19" i="1"/>
  <c r="AE162" i="1"/>
  <c r="AD195" i="1"/>
  <c r="AE123" i="1"/>
  <c r="AE147" i="1"/>
  <c r="AD136" i="1"/>
  <c r="AE158" i="1"/>
  <c r="AE178" i="1"/>
  <c r="AD6" i="1"/>
  <c r="AE86" i="1"/>
  <c r="AD201" i="1"/>
  <c r="AE71" i="1"/>
  <c r="AD148" i="1"/>
  <c r="AD161" i="1"/>
  <c r="AD37" i="1"/>
  <c r="AD153" i="1"/>
  <c r="AD44" i="1"/>
  <c r="AD200" i="1"/>
  <c r="AD93" i="1"/>
  <c r="AE136" i="1"/>
  <c r="AE77" i="1"/>
  <c r="AE13" i="1"/>
  <c r="AD168" i="1"/>
  <c r="AD116" i="1"/>
  <c r="AE49" i="1"/>
  <c r="AD57" i="1"/>
  <c r="AD69" i="1"/>
  <c r="AE116" i="1"/>
  <c r="AD140" i="1"/>
  <c r="AE50" i="1"/>
  <c r="AE76" i="1"/>
  <c r="AE91" i="1"/>
  <c r="AD33" i="1"/>
  <c r="AE59" i="1"/>
  <c r="AE72" i="1"/>
  <c r="AE119" i="1"/>
  <c r="AD45" i="1"/>
  <c r="AD91" i="1"/>
  <c r="AD158" i="1"/>
  <c r="AD16" i="1"/>
  <c r="AD34" i="1"/>
  <c r="AD74" i="1"/>
  <c r="AE124" i="1"/>
  <c r="AE153" i="1"/>
  <c r="AE177" i="1"/>
  <c r="AD197" i="1"/>
  <c r="AE80" i="1"/>
  <c r="AE137" i="1"/>
  <c r="AE163" i="1"/>
  <c r="AD196" i="1"/>
  <c r="AE82" i="1"/>
  <c r="AD126" i="1"/>
  <c r="AE165" i="1"/>
  <c r="AE138" i="1"/>
  <c r="AD122" i="1"/>
  <c r="AE175" i="1"/>
  <c r="AD150" i="1"/>
  <c r="AD155" i="1"/>
  <c r="AE30" i="1"/>
  <c r="AE33" i="1"/>
  <c r="AD198" i="1"/>
  <c r="AE156" i="1"/>
  <c r="AD27" i="1"/>
  <c r="AD132" i="1"/>
  <c r="AE44" i="1"/>
  <c r="AE70" i="1"/>
  <c r="AE84" i="1"/>
  <c r="AD130" i="1"/>
  <c r="AE15" i="1"/>
  <c r="AE27" i="1"/>
  <c r="AE40" i="1"/>
  <c r="AD65" i="1"/>
  <c r="AD8" i="1"/>
  <c r="AE21" i="1"/>
  <c r="AD86" i="1"/>
  <c r="AD133" i="1"/>
  <c r="AD71" i="1"/>
  <c r="AE93" i="1"/>
  <c r="AE173" i="1"/>
  <c r="AE58" i="1"/>
  <c r="AD76" i="1"/>
  <c r="AD99" i="1"/>
  <c r="AE126" i="1"/>
  <c r="AE167" i="1"/>
  <c r="AE198" i="1"/>
  <c r="AE23" i="1"/>
  <c r="AE63" i="1"/>
  <c r="AD82" i="1"/>
  <c r="AE99" i="1"/>
  <c r="AD139" i="1"/>
  <c r="AD152" i="1"/>
  <c r="AE197" i="1"/>
  <c r="AE60" i="1"/>
  <c r="AE133" i="1"/>
  <c r="AE199" i="1"/>
  <c r="AD88" i="1"/>
  <c r="AE141" i="1"/>
  <c r="AE19" i="1"/>
  <c r="AD58" i="1"/>
  <c r="AD177" i="1"/>
  <c r="AD48" i="1"/>
  <c r="AD25" i="1"/>
  <c r="AD40" i="1"/>
  <c r="AD78" i="1"/>
  <c r="AD173" i="1"/>
  <c r="AE152" i="1"/>
  <c r="AD9" i="1"/>
  <c r="AE22" i="1"/>
  <c r="AD60" i="1"/>
  <c r="AD131" i="1"/>
  <c r="AD53" i="1"/>
  <c r="AD114" i="1"/>
  <c r="AE125" i="1"/>
  <c r="AD36" i="1"/>
  <c r="AE62" i="1"/>
  <c r="AD75" i="1"/>
  <c r="AD7" i="1"/>
  <c r="AD31" i="1"/>
  <c r="AE149" i="1"/>
  <c r="AE39" i="1"/>
  <c r="AE128" i="1"/>
  <c r="AD26" i="1"/>
  <c r="AD101" i="1"/>
  <c r="AD141" i="1"/>
  <c r="AD166" i="1"/>
  <c r="AE64" i="1"/>
  <c r="AE61" i="1"/>
  <c r="AD169" i="1"/>
  <c r="AD22" i="1"/>
  <c r="AE97" i="1"/>
  <c r="AE180" i="1"/>
  <c r="AE89" i="1"/>
  <c r="AD112" i="1"/>
  <c r="AD125" i="1"/>
  <c r="AD17" i="1"/>
  <c r="AD145" i="1"/>
  <c r="AD159" i="1"/>
  <c r="AE170" i="1"/>
  <c r="AD50" i="1"/>
  <c r="AE28" i="1"/>
  <c r="AE48" i="1"/>
  <c r="AE73" i="1"/>
  <c r="AD144" i="1"/>
  <c r="AE31" i="1"/>
  <c r="AE43" i="1"/>
  <c r="AD68" i="1"/>
  <c r="AE51" i="1"/>
  <c r="AD92" i="1"/>
  <c r="AD81" i="1"/>
  <c r="AD95" i="1"/>
  <c r="AE139" i="1"/>
  <c r="AD97" i="1"/>
  <c r="AE41" i="1"/>
  <c r="AE8" i="1"/>
  <c r="AD66" i="1"/>
  <c r="AE201" i="1"/>
  <c r="AE11" i="1"/>
  <c r="AE5" i="1"/>
  <c r="AD38" i="1"/>
  <c r="AE160" i="1"/>
  <c r="AE83" i="1"/>
  <c r="AD164" i="1"/>
  <c r="AE26" i="1"/>
  <c r="AD134" i="1"/>
  <c r="AE75" i="1"/>
  <c r="AE24" i="1"/>
  <c r="AD23" i="1"/>
  <c r="AD115" i="1"/>
  <c r="AD182" i="1"/>
  <c r="AD157" i="1"/>
  <c r="AD96" i="1"/>
  <c r="AE154" i="1"/>
  <c r="AD149" i="1"/>
  <c r="AD90" i="1"/>
  <c r="AD165" i="1"/>
  <c r="AE115" i="1"/>
  <c r="AD11" i="1"/>
  <c r="AE196" i="1"/>
  <c r="AE127" i="1"/>
  <c r="AE200" i="1"/>
  <c r="AE57" i="1"/>
  <c r="AD124" i="1"/>
  <c r="AE94" i="1"/>
  <c r="AH5" i="1"/>
  <c r="AF11" i="1"/>
  <c r="AG12" i="1"/>
  <c r="AH13" i="1"/>
  <c r="AF19" i="1"/>
  <c r="AG20" i="1"/>
  <c r="AH21" i="1"/>
  <c r="AF27" i="1"/>
  <c r="AG28" i="1"/>
  <c r="AH29" i="1"/>
  <c r="AF35" i="1"/>
  <c r="AG36" i="1"/>
  <c r="AH37" i="1"/>
  <c r="AF43" i="1"/>
  <c r="AG44" i="1"/>
  <c r="AH45" i="1"/>
  <c r="AF51" i="1"/>
  <c r="AG52" i="1"/>
  <c r="AH53" i="1"/>
  <c r="AF59" i="1"/>
  <c r="AG60" i="1"/>
  <c r="AH61" i="1"/>
  <c r="AF67" i="1"/>
  <c r="AG68" i="1"/>
  <c r="AH69" i="1"/>
  <c r="AF9" i="1"/>
  <c r="AG10" i="1"/>
  <c r="AH11" i="1"/>
  <c r="AF17" i="1"/>
  <c r="AG18" i="1"/>
  <c r="AH19" i="1"/>
  <c r="AF25" i="1"/>
  <c r="AG26" i="1"/>
  <c r="AH27" i="1"/>
  <c r="AF33" i="1"/>
  <c r="AG34" i="1"/>
  <c r="AH35" i="1"/>
  <c r="AF41" i="1"/>
  <c r="AG42" i="1"/>
  <c r="AH43" i="1"/>
  <c r="AF49" i="1"/>
  <c r="AG50" i="1"/>
  <c r="AH51" i="1"/>
  <c r="AF57" i="1"/>
  <c r="AG58" i="1"/>
  <c r="AH59" i="1"/>
  <c r="AF65" i="1"/>
  <c r="AG66" i="1"/>
  <c r="AH67" i="1"/>
  <c r="AF73" i="1"/>
  <c r="AF5" i="1"/>
  <c r="AG8" i="1"/>
  <c r="AF10" i="1"/>
  <c r="AF12" i="1"/>
  <c r="AH15" i="1"/>
  <c r="AG17" i="1"/>
  <c r="AG19" i="1"/>
  <c r="AF21" i="1"/>
  <c r="AG24" i="1"/>
  <c r="AF26" i="1"/>
  <c r="AF28" i="1"/>
  <c r="AH31" i="1"/>
  <c r="AG33" i="1"/>
  <c r="AG35" i="1"/>
  <c r="AF37" i="1"/>
  <c r="AG40" i="1"/>
  <c r="AF42" i="1"/>
  <c r="AF44" i="1"/>
  <c r="AH47" i="1"/>
  <c r="AG49" i="1"/>
  <c r="AG51" i="1"/>
  <c r="AF53" i="1"/>
  <c r="AG56" i="1"/>
  <c r="AF58" i="1"/>
  <c r="AF60" i="1"/>
  <c r="AH63" i="1"/>
  <c r="AG65" i="1"/>
  <c r="AG67" i="1"/>
  <c r="AF69" i="1"/>
  <c r="AG72" i="1"/>
  <c r="AF76" i="1"/>
  <c r="AG77" i="1"/>
  <c r="AH78" i="1"/>
  <c r="AF84" i="1"/>
  <c r="AG85" i="1"/>
  <c r="AG7" i="1"/>
  <c r="AH14" i="1"/>
  <c r="AF16" i="1"/>
  <c r="AG23" i="1"/>
  <c r="AH30" i="1"/>
  <c r="AF32" i="1"/>
  <c r="AG39" i="1"/>
  <c r="AH46" i="1"/>
  <c r="AF48" i="1"/>
  <c r="AG55" i="1"/>
  <c r="AH62" i="1"/>
  <c r="AF64" i="1"/>
  <c r="AG71" i="1"/>
  <c r="AG74" i="1"/>
  <c r="AH75" i="1"/>
  <c r="AF81" i="1"/>
  <c r="AG82" i="1"/>
  <c r="AH83" i="1"/>
  <c r="AF89" i="1"/>
  <c r="AG90" i="1"/>
  <c r="AH91" i="1"/>
  <c r="AF97" i="1"/>
  <c r="AG98" i="1"/>
  <c r="AG6" i="1"/>
  <c r="AG9" i="1"/>
  <c r="AH12" i="1"/>
  <c r="AF15" i="1"/>
  <c r="AF18" i="1"/>
  <c r="AG21" i="1"/>
  <c r="AH32" i="1"/>
  <c r="AG38" i="1"/>
  <c r="AG41" i="1"/>
  <c r="AH44" i="1"/>
  <c r="AF47" i="1"/>
  <c r="AF50" i="1"/>
  <c r="AG53" i="1"/>
  <c r="AH64" i="1"/>
  <c r="AG70" i="1"/>
  <c r="AG73" i="1"/>
  <c r="AF75" i="1"/>
  <c r="AG80" i="1"/>
  <c r="AF82" i="1"/>
  <c r="AF87" i="1"/>
  <c r="AH88" i="1"/>
  <c r="AF94" i="1"/>
  <c r="AH95" i="1"/>
  <c r="AH98" i="1"/>
  <c r="AF112" i="1"/>
  <c r="AG113" i="1"/>
  <c r="AH114" i="1"/>
  <c r="AF120" i="1"/>
  <c r="AG121" i="1"/>
  <c r="AH122" i="1"/>
  <c r="AF128" i="1"/>
  <c r="AG129" i="1"/>
  <c r="AH130" i="1"/>
  <c r="AF136" i="1"/>
  <c r="AG137" i="1"/>
  <c r="AH138" i="1"/>
  <c r="AF144" i="1"/>
  <c r="AG145" i="1"/>
  <c r="AH146" i="1"/>
  <c r="AF152" i="1"/>
  <c r="AG153" i="1"/>
  <c r="AH154" i="1"/>
  <c r="AF160" i="1"/>
  <c r="AG161" i="1"/>
  <c r="AH162" i="1"/>
  <c r="AF168" i="1"/>
  <c r="AG169" i="1"/>
  <c r="AH170" i="1"/>
  <c r="AF176" i="1"/>
  <c r="AG177" i="1"/>
  <c r="AH178" i="1"/>
  <c r="AF193" i="1"/>
  <c r="AF7" i="1"/>
  <c r="AF13" i="1"/>
  <c r="AH24" i="1"/>
  <c r="AG30" i="1"/>
  <c r="AH33" i="1"/>
  <c r="AH36" i="1"/>
  <c r="AF39" i="1"/>
  <c r="AF45" i="1"/>
  <c r="AH56" i="1"/>
  <c r="AG62" i="1"/>
  <c r="AH65" i="1"/>
  <c r="AH68" i="1"/>
  <c r="AF71" i="1"/>
  <c r="AH77" i="1"/>
  <c r="AF79" i="1"/>
  <c r="AH84" i="1"/>
  <c r="AF86" i="1"/>
  <c r="AH87" i="1"/>
  <c r="AH90" i="1"/>
  <c r="AF93" i="1"/>
  <c r="AH94" i="1"/>
  <c r="AG97" i="1"/>
  <c r="AF101" i="1"/>
  <c r="AG102" i="1"/>
  <c r="AH112" i="1"/>
  <c r="AF118" i="1"/>
  <c r="AG119" i="1"/>
  <c r="AH120" i="1"/>
  <c r="AF126" i="1"/>
  <c r="AG127" i="1"/>
  <c r="AH128" i="1"/>
  <c r="AF134" i="1"/>
  <c r="AG135" i="1"/>
  <c r="AH136" i="1"/>
  <c r="AF142" i="1"/>
  <c r="AG143" i="1"/>
  <c r="AH144" i="1"/>
  <c r="AF150" i="1"/>
  <c r="AG151" i="1"/>
  <c r="AH152" i="1"/>
  <c r="AF158" i="1"/>
  <c r="AG159" i="1"/>
  <c r="AH160" i="1"/>
  <c r="AF166" i="1"/>
  <c r="AG167" i="1"/>
  <c r="AH168" i="1"/>
  <c r="AF174" i="1"/>
  <c r="AG175" i="1"/>
  <c r="AH176" i="1"/>
  <c r="AG11" i="1"/>
  <c r="AH42" i="1"/>
  <c r="AH48" i="1"/>
  <c r="AH54" i="1"/>
  <c r="AF55" i="1"/>
  <c r="AF61" i="1"/>
  <c r="AH66" i="1"/>
  <c r="AF72" i="1"/>
  <c r="AG76" i="1"/>
  <c r="AG79" i="1"/>
  <c r="AH82" i="1"/>
  <c r="AF85" i="1"/>
  <c r="AF90" i="1"/>
  <c r="AG92" i="1"/>
  <c r="AG99" i="1"/>
  <c r="AH115" i="1"/>
  <c r="AF117" i="1"/>
  <c r="AG124" i="1"/>
  <c r="AH131" i="1"/>
  <c r="AF133" i="1"/>
  <c r="AG140" i="1"/>
  <c r="AH147" i="1"/>
  <c r="AF149" i="1"/>
  <c r="AG156" i="1"/>
  <c r="AH163" i="1"/>
  <c r="AF165" i="1"/>
  <c r="AG172" i="1"/>
  <c r="AH179" i="1"/>
  <c r="AG182" i="1"/>
  <c r="AF195" i="1"/>
  <c r="AG196" i="1"/>
  <c r="AH197" i="1"/>
  <c r="AF6" i="1"/>
  <c r="AG13" i="1"/>
  <c r="AG25" i="1"/>
  <c r="AF31" i="1"/>
  <c r="AG37" i="1"/>
  <c r="AH49" i="1"/>
  <c r="AH50" i="1"/>
  <c r="AH55" i="1"/>
  <c r="AF56" i="1"/>
  <c r="AG61" i="1"/>
  <c r="AF62" i="1"/>
  <c r="AF68" i="1"/>
  <c r="AH72" i="1"/>
  <c r="AH73" i="1"/>
  <c r="AH76" i="1"/>
  <c r="AF14" i="1"/>
  <c r="AH20" i="1"/>
  <c r="AH26" i="1"/>
  <c r="AG27" i="1"/>
  <c r="AG32" i="1"/>
  <c r="AF38" i="1"/>
  <c r="AG45" i="1"/>
  <c r="AG57" i="1"/>
  <c r="AF63" i="1"/>
  <c r="AG69" i="1"/>
  <c r="AF74" i="1"/>
  <c r="AF80" i="1"/>
  <c r="AG83" i="1"/>
  <c r="AG86" i="1"/>
  <c r="AF91" i="1"/>
  <c r="AG93" i="1"/>
  <c r="AF116" i="1"/>
  <c r="AG123" i="1"/>
  <c r="AF132" i="1"/>
  <c r="AG139" i="1"/>
  <c r="AF148" i="1"/>
  <c r="AG155" i="1"/>
  <c r="AF164" i="1"/>
  <c r="AG171" i="1"/>
  <c r="AF180" i="1"/>
  <c r="AH181" i="1"/>
  <c r="AG193" i="1"/>
  <c r="AH194" i="1"/>
  <c r="AF200" i="1"/>
  <c r="AG201" i="1"/>
  <c r="AF4" i="1"/>
  <c r="AF8" i="1"/>
  <c r="AG14" i="1"/>
  <c r="AG15" i="1"/>
  <c r="AF22" i="1"/>
  <c r="AH25" i="1"/>
  <c r="AF36" i="1"/>
  <c r="AF40" i="1"/>
  <c r="AH57" i="1"/>
  <c r="AG81" i="1"/>
  <c r="AF88" i="1"/>
  <c r="AF92" i="1"/>
  <c r="AG96" i="1"/>
  <c r="AF100" i="1"/>
  <c r="AG112" i="1"/>
  <c r="AF115" i="1"/>
  <c r="AF121" i="1"/>
  <c r="AH126" i="1"/>
  <c r="AH129" i="1"/>
  <c r="AH132" i="1"/>
  <c r="AH135" i="1"/>
  <c r="AG138" i="1"/>
  <c r="AF141" i="1"/>
  <c r="AG144" i="1"/>
  <c r="AF147" i="1"/>
  <c r="AF153" i="1"/>
  <c r="AH158" i="1"/>
  <c r="AH161" i="1"/>
  <c r="AH164" i="1"/>
  <c r="AH167" i="1"/>
  <c r="AG170" i="1"/>
  <c r="AF173" i="1"/>
  <c r="AG176" i="1"/>
  <c r="AF179" i="1"/>
  <c r="AH183" i="1"/>
  <c r="AG198" i="1"/>
  <c r="AH6" i="1"/>
  <c r="AG16" i="1"/>
  <c r="AH17" i="1"/>
  <c r="AF24" i="1"/>
  <c r="AH40" i="1"/>
  <c r="AF52" i="1"/>
  <c r="AH58" i="1"/>
  <c r="AG59" i="1"/>
  <c r="AH60" i="1"/>
  <c r="AH81" i="1"/>
  <c r="AF83" i="1"/>
  <c r="AG88" i="1"/>
  <c r="AH92" i="1"/>
  <c r="AH96" i="1"/>
  <c r="AH97" i="1"/>
  <c r="AG100" i="1"/>
  <c r="AG115" i="1"/>
  <c r="AG118" i="1"/>
  <c r="AH121" i="1"/>
  <c r="AF124" i="1"/>
  <c r="AF130" i="1"/>
  <c r="AG141" i="1"/>
  <c r="AG147" i="1"/>
  <c r="AG150" i="1"/>
  <c r="AH153" i="1"/>
  <c r="AF156" i="1"/>
  <c r="AF162" i="1"/>
  <c r="AG173" i="1"/>
  <c r="AG179" i="1"/>
  <c r="AH198" i="1"/>
  <c r="AG200" i="1"/>
  <c r="AG5" i="1"/>
  <c r="AH16" i="1"/>
  <c r="AG22" i="1"/>
  <c r="AF23" i="1"/>
  <c r="AF34" i="1"/>
  <c r="AH52" i="1"/>
  <c r="AF54" i="1"/>
  <c r="AH74" i="1"/>
  <c r="AH93" i="1"/>
  <c r="AH100" i="1"/>
  <c r="AH118" i="1"/>
  <c r="AH124" i="1"/>
  <c r="AF127" i="1"/>
  <c r="AG130" i="1"/>
  <c r="AG133" i="1"/>
  <c r="AG136" i="1"/>
  <c r="AF139" i="1"/>
  <c r="AH141" i="1"/>
  <c r="AH150" i="1"/>
  <c r="AH156" i="1"/>
  <c r="AF159" i="1"/>
  <c r="AG162" i="1"/>
  <c r="AG165" i="1"/>
  <c r="AG168" i="1"/>
  <c r="AF171" i="1"/>
  <c r="AH173" i="1"/>
  <c r="AF182" i="1"/>
  <c r="AH193" i="1"/>
  <c r="AG195" i="1"/>
  <c r="AF197" i="1"/>
  <c r="AH200" i="1"/>
  <c r="AH4" i="1"/>
  <c r="AH22" i="1"/>
  <c r="AH23" i="1"/>
  <c r="AG31" i="1"/>
  <c r="AH34" i="1"/>
  <c r="AG54" i="1"/>
  <c r="AG75" i="1"/>
  <c r="AF77" i="1"/>
  <c r="AG84" i="1"/>
  <c r="AG89" i="1"/>
  <c r="AG94" i="1"/>
  <c r="AF98" i="1"/>
  <c r="AG101" i="1"/>
  <c r="AF113" i="1"/>
  <c r="AG116" i="1"/>
  <c r="AF119" i="1"/>
  <c r="AF122" i="1"/>
  <c r="AH127" i="1"/>
  <c r="AH133" i="1"/>
  <c r="AH139" i="1"/>
  <c r="AG142" i="1"/>
  <c r="AF145" i="1"/>
  <c r="AG148" i="1"/>
  <c r="AF151" i="1"/>
  <c r="AF154" i="1"/>
  <c r="AH159" i="1"/>
  <c r="AH165" i="1"/>
  <c r="AH171" i="1"/>
  <c r="AG174" i="1"/>
  <c r="AF177" i="1"/>
  <c r="AG180" i="1"/>
  <c r="AH182" i="1"/>
  <c r="AH195" i="1"/>
  <c r="AG197" i="1"/>
  <c r="AH7" i="1"/>
  <c r="AF95" i="1"/>
  <c r="AF99" i="1"/>
  <c r="AF102" i="1"/>
  <c r="AH113" i="1"/>
  <c r="AH134" i="1"/>
  <c r="AF135" i="1"/>
  <c r="AF137" i="1"/>
  <c r="AH157" i="1"/>
  <c r="AF161" i="1"/>
  <c r="AF163" i="1"/>
  <c r="AG181" i="1"/>
  <c r="AF198" i="1"/>
  <c r="AG4" i="1"/>
  <c r="AH18" i="1"/>
  <c r="AH80" i="1"/>
  <c r="AG95" i="1"/>
  <c r="AF96" i="1"/>
  <c r="AH99" i="1"/>
  <c r="AH102" i="1"/>
  <c r="AF114" i="1"/>
  <c r="AH137" i="1"/>
  <c r="AF138" i="1"/>
  <c r="AH142" i="1"/>
  <c r="AG163" i="1"/>
  <c r="AG164" i="1"/>
  <c r="AG166" i="1"/>
  <c r="AF183" i="1"/>
  <c r="AH39" i="1"/>
  <c r="AG48" i="1"/>
  <c r="AF66" i="1"/>
  <c r="AF78" i="1"/>
  <c r="AH79" i="1"/>
  <c r="AH89" i="1"/>
  <c r="AG114" i="1"/>
  <c r="AH116" i="1"/>
  <c r="AH119" i="1"/>
  <c r="AF140" i="1"/>
  <c r="AF143" i="1"/>
  <c r="AH145" i="1"/>
  <c r="AH166" i="1"/>
  <c r="AF167" i="1"/>
  <c r="AF169" i="1"/>
  <c r="AG183" i="1"/>
  <c r="AF194" i="1"/>
  <c r="AF199" i="1"/>
  <c r="AH41" i="1"/>
  <c r="AG64" i="1"/>
  <c r="AF70" i="1"/>
  <c r="AF129" i="1"/>
  <c r="AH149" i="1"/>
  <c r="AF155" i="1"/>
  <c r="AF157" i="1"/>
  <c r="AG178" i="1"/>
  <c r="AH180" i="1"/>
  <c r="AH70" i="1"/>
  <c r="AH101" i="1"/>
  <c r="AH155" i="1"/>
  <c r="AG157" i="1"/>
  <c r="AH10" i="1"/>
  <c r="AG43" i="1"/>
  <c r="AF46" i="1"/>
  <c r="AG47" i="1"/>
  <c r="AG78" i="1"/>
  <c r="AH85" i="1"/>
  <c r="AH86" i="1"/>
  <c r="AG87" i="1"/>
  <c r="AG91" i="1"/>
  <c r="AG117" i="1"/>
  <c r="AG120" i="1"/>
  <c r="AG122" i="1"/>
  <c r="AH140" i="1"/>
  <c r="AH143" i="1"/>
  <c r="AF146" i="1"/>
  <c r="AH169" i="1"/>
  <c r="AF170" i="1"/>
  <c r="AH174" i="1"/>
  <c r="AG194" i="1"/>
  <c r="AG199" i="1"/>
  <c r="AH9" i="1"/>
  <c r="AF30" i="1"/>
  <c r="AH38" i="1"/>
  <c r="AG46" i="1"/>
  <c r="AH117" i="1"/>
  <c r="AF123" i="1"/>
  <c r="AF125" i="1"/>
  <c r="AG146" i="1"/>
  <c r="AH148" i="1"/>
  <c r="AH151" i="1"/>
  <c r="AF172" i="1"/>
  <c r="AF175" i="1"/>
  <c r="AH177" i="1"/>
  <c r="AH199" i="1"/>
  <c r="AF20" i="1"/>
  <c r="AH28" i="1"/>
  <c r="AF29" i="1"/>
  <c r="AH123" i="1"/>
  <c r="AG125" i="1"/>
  <c r="AG126" i="1"/>
  <c r="AG128" i="1"/>
  <c r="AG149" i="1"/>
  <c r="AG152" i="1"/>
  <c r="AG154" i="1"/>
  <c r="AH172" i="1"/>
  <c r="AH175" i="1"/>
  <c r="AF178" i="1"/>
  <c r="AF196" i="1"/>
  <c r="AF201" i="1"/>
  <c r="AH8" i="1"/>
  <c r="AG29" i="1"/>
  <c r="AH71" i="1"/>
  <c r="AH125" i="1"/>
  <c r="AF131" i="1"/>
  <c r="AH196" i="1"/>
  <c r="AH201" i="1"/>
  <c r="AG63" i="1"/>
  <c r="AG131" i="1"/>
  <c r="AG132" i="1"/>
  <c r="AG134" i="1"/>
  <c r="AG158" i="1"/>
  <c r="AG160" i="1"/>
  <c r="AF181" i="1"/>
  <c r="W22" i="8"/>
  <c r="X24" i="8"/>
  <c r="W24" i="8"/>
  <c r="U23" i="8"/>
  <c r="T23" i="8"/>
  <c r="T24" i="8"/>
  <c r="O23" i="8"/>
  <c r="X22" i="8"/>
  <c r="X23" i="8"/>
  <c r="K23" i="8"/>
  <c r="W23" i="8"/>
  <c r="U24" i="8"/>
  <c r="T22" i="8"/>
  <c r="U22" i="8"/>
  <c r="R24" i="8"/>
  <c r="Q24" i="8"/>
  <c r="R23" i="8"/>
  <c r="Q23" i="8"/>
  <c r="R22" i="8"/>
  <c r="Q22" i="8"/>
  <c r="N24" i="8"/>
  <c r="O22" i="8"/>
  <c r="N22" i="8"/>
  <c r="N23" i="8"/>
  <c r="O24" i="8"/>
  <c r="L23" i="8"/>
  <c r="L24" i="8"/>
  <c r="L22" i="8"/>
  <c r="K24" i="8"/>
  <c r="K22" i="8"/>
  <c r="W13" i="8"/>
  <c r="W8" i="8"/>
  <c r="N17" i="8"/>
  <c r="R14" i="8"/>
  <c r="K9" i="8"/>
  <c r="L7" i="8"/>
  <c r="L11" i="8"/>
  <c r="L10" i="8"/>
  <c r="L14" i="8"/>
  <c r="K21" i="8"/>
  <c r="X9" i="8"/>
  <c r="W5" i="8"/>
  <c r="W15" i="8"/>
  <c r="N13" i="8"/>
  <c r="K11" i="8"/>
  <c r="L9" i="8"/>
  <c r="X20" i="8"/>
  <c r="X18" i="8"/>
  <c r="N4" i="8"/>
  <c r="N5" i="8"/>
  <c r="K5" i="8"/>
  <c r="X7" i="8"/>
  <c r="Q8" i="8"/>
  <c r="O15" i="8"/>
  <c r="L8" i="8"/>
  <c r="L13" i="8"/>
  <c r="W16" i="8"/>
  <c r="X13" i="8"/>
  <c r="Q13" i="8"/>
  <c r="Q12" i="8"/>
  <c r="N20" i="8"/>
  <c r="O13" i="8"/>
  <c r="N8" i="8"/>
  <c r="O4" i="8"/>
  <c r="O10" i="8"/>
  <c r="N7" i="8"/>
  <c r="K20" i="8"/>
  <c r="K16" i="8"/>
  <c r="L16" i="8"/>
  <c r="K6" i="8"/>
  <c r="L15" i="8"/>
  <c r="L20" i="8"/>
  <c r="K18" i="8"/>
  <c r="L4" i="8"/>
  <c r="K17" i="8"/>
  <c r="L18" i="8"/>
  <c r="K13" i="8"/>
  <c r="L5" i="8"/>
  <c r="R19" i="8"/>
  <c r="Q19" i="8"/>
  <c r="R4" i="8"/>
  <c r="R10" i="8"/>
  <c r="O12" i="8"/>
  <c r="O6" i="8"/>
  <c r="O17" i="8"/>
  <c r="L21" i="8"/>
  <c r="K14" i="8"/>
  <c r="K8" i="8"/>
  <c r="K7" i="8"/>
  <c r="K4" i="8"/>
  <c r="L6" i="8"/>
  <c r="K10" i="8"/>
  <c r="L19" i="8"/>
  <c r="L12" i="8"/>
  <c r="K19" i="8"/>
  <c r="K15" i="8"/>
  <c r="L17" i="8"/>
  <c r="U6" i="8"/>
  <c r="Q9" i="8"/>
  <c r="O5" i="8"/>
  <c r="N6" i="8"/>
  <c r="N11" i="8"/>
  <c r="N15" i="8"/>
  <c r="N14" i="8"/>
  <c r="O16" i="8"/>
  <c r="N12" i="8"/>
  <c r="O21" i="8"/>
  <c r="O18" i="8"/>
  <c r="N16" i="8"/>
  <c r="O19" i="8"/>
  <c r="N18" i="8"/>
  <c r="O8" i="8"/>
  <c r="N9" i="8"/>
  <c r="N21" i="8"/>
  <c r="O14" i="8"/>
  <c r="O11" i="8"/>
  <c r="N19" i="8"/>
  <c r="W17" i="8"/>
  <c r="W9" i="8"/>
  <c r="X4" i="8"/>
  <c r="X10" i="8"/>
  <c r="X21" i="8"/>
  <c r="W20" i="8"/>
  <c r="X17" i="8"/>
  <c r="X19" i="8"/>
  <c r="W19" i="8"/>
  <c r="X16" i="8"/>
  <c r="X11" i="8"/>
  <c r="W6" i="8"/>
  <c r="X5" i="8"/>
  <c r="W10" i="8"/>
  <c r="W18" i="8"/>
  <c r="X6" i="8"/>
  <c r="W21" i="8"/>
  <c r="X14" i="8"/>
  <c r="X15" i="8"/>
  <c r="W12" i="8"/>
  <c r="W4" i="8"/>
  <c r="X8" i="8"/>
  <c r="W7" i="8"/>
  <c r="W14" i="8"/>
  <c r="X12" i="8"/>
  <c r="U13" i="8"/>
  <c r="T14" i="8"/>
  <c r="N10" i="8"/>
  <c r="O7" i="8"/>
  <c r="O9" i="8"/>
  <c r="Q11" i="8"/>
  <c r="Q6" i="8"/>
  <c r="Q17" i="8"/>
  <c r="R16" i="8"/>
  <c r="R5" i="8"/>
  <c r="R18" i="8"/>
  <c r="Q18" i="8"/>
  <c r="Q7" i="8"/>
  <c r="Q5" i="8"/>
  <c r="R13" i="8"/>
  <c r="R7" i="8"/>
  <c r="Q16" i="8"/>
  <c r="R11" i="8"/>
  <c r="R17" i="8"/>
  <c r="R8" i="8"/>
  <c r="Q10" i="8"/>
  <c r="Q15" i="8"/>
  <c r="R15" i="8"/>
  <c r="R12" i="8"/>
  <c r="R6" i="8"/>
  <c r="R21" i="8"/>
  <c r="Q20" i="8"/>
  <c r="Q4" i="8"/>
  <c r="R20" i="8"/>
  <c r="R9" i="8"/>
  <c r="Q21" i="8"/>
  <c r="U10" i="8"/>
  <c r="T10" i="8"/>
  <c r="T6" i="8"/>
  <c r="U21" i="8"/>
  <c r="T19" i="8"/>
  <c r="T9" i="8"/>
  <c r="T15" i="8"/>
  <c r="T21" i="8"/>
  <c r="T17" i="8"/>
  <c r="T5" i="8"/>
  <c r="U5" i="8"/>
  <c r="U8" i="8"/>
  <c r="T11" i="8"/>
  <c r="T7" i="8"/>
  <c r="U7" i="8"/>
  <c r="U20" i="8"/>
  <c r="U11" i="8"/>
  <c r="T8" i="8"/>
  <c r="U17" i="8"/>
  <c r="T18" i="8"/>
  <c r="U15" i="8"/>
  <c r="T13" i="8"/>
  <c r="U14" i="8"/>
  <c r="T20" i="8"/>
  <c r="U9" i="8"/>
  <c r="T16" i="8"/>
  <c r="U12" i="8"/>
  <c r="U19" i="8"/>
  <c r="U4" i="8"/>
  <c r="U18" i="8"/>
  <c r="U16" i="8"/>
  <c r="T12" i="8"/>
  <c r="AL103" i="1" l="1"/>
  <c r="AL105" i="1"/>
  <c r="AL107" i="1"/>
  <c r="AL109" i="1"/>
  <c r="AL111" i="1"/>
  <c r="AM103" i="1"/>
  <c r="AM105" i="1"/>
  <c r="AM107" i="1"/>
  <c r="AM109" i="1"/>
  <c r="AM111" i="1"/>
  <c r="AK104" i="1"/>
  <c r="AK106" i="1"/>
  <c r="AL104" i="1"/>
  <c r="AK111" i="1"/>
  <c r="AM104" i="1"/>
  <c r="AK108" i="1"/>
  <c r="AL108" i="1"/>
  <c r="AK110" i="1"/>
  <c r="AK105" i="1"/>
  <c r="AM108" i="1"/>
  <c r="AL110" i="1"/>
  <c r="AL106" i="1"/>
  <c r="AM110" i="1"/>
  <c r="AM106" i="1"/>
  <c r="AK103" i="1"/>
  <c r="AK107" i="1"/>
  <c r="AK109" i="1"/>
  <c r="AK212" i="1"/>
  <c r="AK214" i="1"/>
  <c r="AK216" i="1"/>
  <c r="AK218" i="1"/>
  <c r="AK184" i="1"/>
  <c r="AL212" i="1"/>
  <c r="AL214" i="1"/>
  <c r="AL216" i="1"/>
  <c r="AL218" i="1"/>
  <c r="AL184" i="1"/>
  <c r="AL186" i="1"/>
  <c r="AL188" i="1"/>
  <c r="AL190" i="1"/>
  <c r="AL192" i="1"/>
  <c r="AM212" i="1"/>
  <c r="AM214" i="1"/>
  <c r="AM216" i="1"/>
  <c r="AM218" i="1"/>
  <c r="AM184" i="1"/>
  <c r="AM186" i="1"/>
  <c r="AM188" i="1"/>
  <c r="AK211" i="1"/>
  <c r="AK213" i="1"/>
  <c r="AK215" i="1"/>
  <c r="AK217" i="1"/>
  <c r="AK219" i="1"/>
  <c r="AK185" i="1"/>
  <c r="AK187" i="1"/>
  <c r="AK189" i="1"/>
  <c r="AK191" i="1"/>
  <c r="AL211" i="1"/>
  <c r="AL213" i="1"/>
  <c r="AL215" i="1"/>
  <c r="AL217" i="1"/>
  <c r="AM215" i="1"/>
  <c r="AL187" i="1"/>
  <c r="AM192" i="1"/>
  <c r="AM187" i="1"/>
  <c r="AM211" i="1"/>
  <c r="AM189" i="1"/>
  <c r="AM213" i="1"/>
  <c r="AK190" i="1"/>
  <c r="AM190" i="1"/>
  <c r="AM217" i="1"/>
  <c r="AK188" i="1"/>
  <c r="AL191" i="1"/>
  <c r="AL219" i="1"/>
  <c r="AL185" i="1"/>
  <c r="AL189" i="1"/>
  <c r="AM191" i="1"/>
  <c r="AM219" i="1"/>
  <c r="AM185" i="1"/>
  <c r="AK186" i="1"/>
  <c r="AK192" i="1"/>
  <c r="AK202" i="1"/>
  <c r="AK207" i="1"/>
  <c r="AL204" i="1"/>
  <c r="AM209" i="1"/>
  <c r="AL209" i="1"/>
  <c r="AL203" i="1"/>
  <c r="AL202" i="1"/>
  <c r="AM206" i="1"/>
  <c r="AL208" i="1"/>
  <c r="AM210" i="1"/>
  <c r="AK204" i="1"/>
  <c r="AM205" i="1"/>
  <c r="AM202" i="1"/>
  <c r="AK209" i="1"/>
  <c r="AK203" i="1"/>
  <c r="AM207" i="1"/>
  <c r="AL206" i="1"/>
  <c r="AK208" i="1"/>
  <c r="AK210" i="1"/>
  <c r="AM203" i="1"/>
  <c r="AL205" i="1"/>
  <c r="AL207" i="1"/>
  <c r="AM208" i="1"/>
  <c r="AL210" i="1"/>
  <c r="AM204" i="1"/>
  <c r="AK206" i="1"/>
  <c r="AK205" i="1"/>
  <c r="AM5" i="1"/>
  <c r="AM7" i="1"/>
  <c r="AM9" i="1"/>
  <c r="AM11" i="1"/>
  <c r="AM13" i="1"/>
  <c r="AM15" i="1"/>
  <c r="AM17" i="1"/>
  <c r="AM19" i="1"/>
  <c r="AM21" i="1"/>
  <c r="AM23" i="1"/>
  <c r="AM25" i="1"/>
  <c r="AM27" i="1"/>
  <c r="AM29" i="1"/>
  <c r="AM31" i="1"/>
  <c r="AM33" i="1"/>
  <c r="AM35" i="1"/>
  <c r="AM37" i="1"/>
  <c r="AM39" i="1"/>
  <c r="AM41" i="1"/>
  <c r="AM43" i="1"/>
  <c r="AM45" i="1"/>
  <c r="AM47" i="1"/>
  <c r="AM49" i="1"/>
  <c r="AM51" i="1"/>
  <c r="AM53" i="1"/>
  <c r="AM55" i="1"/>
  <c r="AM57" i="1"/>
  <c r="AM59" i="1"/>
  <c r="AM61" i="1"/>
  <c r="AM63" i="1"/>
  <c r="AM65" i="1"/>
  <c r="AM67" i="1"/>
  <c r="AM69" i="1"/>
  <c r="AM71" i="1"/>
  <c r="AM73" i="1"/>
  <c r="AM75" i="1"/>
  <c r="AM77" i="1"/>
  <c r="AM79" i="1"/>
  <c r="AM81" i="1"/>
  <c r="AM83" i="1"/>
  <c r="AM85" i="1"/>
  <c r="AM87" i="1"/>
  <c r="AM89" i="1"/>
  <c r="AK6" i="1"/>
  <c r="AK8" i="1"/>
  <c r="AK10" i="1"/>
  <c r="AK12" i="1"/>
  <c r="AK14" i="1"/>
  <c r="AK16" i="1"/>
  <c r="AK18" i="1"/>
  <c r="AK20" i="1"/>
  <c r="AK22" i="1"/>
  <c r="AK24" i="1"/>
  <c r="AK26" i="1"/>
  <c r="AK28" i="1"/>
  <c r="AK30" i="1"/>
  <c r="AK32" i="1"/>
  <c r="AK34" i="1"/>
  <c r="AK36" i="1"/>
  <c r="AK38" i="1"/>
  <c r="AK40" i="1"/>
  <c r="AK42" i="1"/>
  <c r="AK44" i="1"/>
  <c r="AK46" i="1"/>
  <c r="AK48" i="1"/>
  <c r="AK50" i="1"/>
  <c r="AK52" i="1"/>
  <c r="AK54" i="1"/>
  <c r="AK56" i="1"/>
  <c r="AK58" i="1"/>
  <c r="AK60" i="1"/>
  <c r="AK62" i="1"/>
  <c r="AK64" i="1"/>
  <c r="AK66" i="1"/>
  <c r="AK68" i="1"/>
  <c r="AK70" i="1"/>
  <c r="AK72" i="1"/>
  <c r="AK74" i="1"/>
  <c r="AK76" i="1"/>
  <c r="AK78" i="1"/>
  <c r="AK80" i="1"/>
  <c r="AK82" i="1"/>
  <c r="AK84" i="1"/>
  <c r="AK86" i="1"/>
  <c r="AK88" i="1"/>
  <c r="AM6" i="1"/>
  <c r="AM10" i="1"/>
  <c r="AM14" i="1"/>
  <c r="AM18" i="1"/>
  <c r="AM22" i="1"/>
  <c r="AM26" i="1"/>
  <c r="AM30" i="1"/>
  <c r="AM34" i="1"/>
  <c r="AM38" i="1"/>
  <c r="AM42" i="1"/>
  <c r="AM46" i="1"/>
  <c r="AM50" i="1"/>
  <c r="AM54" i="1"/>
  <c r="AM58" i="1"/>
  <c r="AM62" i="1"/>
  <c r="AM66" i="1"/>
  <c r="AM70" i="1"/>
  <c r="AM74" i="1"/>
  <c r="AM78" i="1"/>
  <c r="AM82" i="1"/>
  <c r="AM86" i="1"/>
  <c r="AL90" i="1"/>
  <c r="AL92" i="1"/>
  <c r="AL94" i="1"/>
  <c r="AL96" i="1"/>
  <c r="AL98" i="1"/>
  <c r="AL100" i="1"/>
  <c r="AL102" i="1"/>
  <c r="AL113" i="1"/>
  <c r="AL115" i="1"/>
  <c r="AL117" i="1"/>
  <c r="AL119" i="1"/>
  <c r="AL121" i="1"/>
  <c r="AL123" i="1"/>
  <c r="AL125" i="1"/>
  <c r="AL127" i="1"/>
  <c r="AL129" i="1"/>
  <c r="AL131" i="1"/>
  <c r="AL133" i="1"/>
  <c r="AL135" i="1"/>
  <c r="AL137" i="1"/>
  <c r="AL139" i="1"/>
  <c r="AL141" i="1"/>
  <c r="AL143" i="1"/>
  <c r="AL145" i="1"/>
  <c r="AL147" i="1"/>
  <c r="AL149" i="1"/>
  <c r="AL151" i="1"/>
  <c r="AL153" i="1"/>
  <c r="AL155" i="1"/>
  <c r="AL157" i="1"/>
  <c r="AL159" i="1"/>
  <c r="AL161" i="1"/>
  <c r="AL163" i="1"/>
  <c r="AL165" i="1"/>
  <c r="AL167" i="1"/>
  <c r="AL169" i="1"/>
  <c r="AL171" i="1"/>
  <c r="AL173" i="1"/>
  <c r="AL175" i="1"/>
  <c r="AL177" i="1"/>
  <c r="AL179" i="1"/>
  <c r="AL181" i="1"/>
  <c r="AL183" i="1"/>
  <c r="AL194" i="1"/>
  <c r="AL196" i="1"/>
  <c r="AL198" i="1"/>
  <c r="AL200" i="1"/>
  <c r="AK140" i="1"/>
  <c r="AM90" i="1"/>
  <c r="AM92" i="1"/>
  <c r="AM94" i="1"/>
  <c r="AM96" i="1"/>
  <c r="AM98" i="1"/>
  <c r="AM100" i="1"/>
  <c r="AM102" i="1"/>
  <c r="AM113" i="1"/>
  <c r="AM115" i="1"/>
  <c r="AM117" i="1"/>
  <c r="AM119" i="1"/>
  <c r="AM121" i="1"/>
  <c r="AM123" i="1"/>
  <c r="AM125" i="1"/>
  <c r="AM127" i="1"/>
  <c r="AM129" i="1"/>
  <c r="AM131" i="1"/>
  <c r="AM133" i="1"/>
  <c r="AM135" i="1"/>
  <c r="AM137" i="1"/>
  <c r="AM139" i="1"/>
  <c r="AM141" i="1"/>
  <c r="AM143" i="1"/>
  <c r="AM145" i="1"/>
  <c r="AM147" i="1"/>
  <c r="AM149" i="1"/>
  <c r="AM151" i="1"/>
  <c r="AM153" i="1"/>
  <c r="AM155" i="1"/>
  <c r="AM157" i="1"/>
  <c r="AM159" i="1"/>
  <c r="AM161" i="1"/>
  <c r="AM163" i="1"/>
  <c r="AM165" i="1"/>
  <c r="AM167" i="1"/>
  <c r="AM169" i="1"/>
  <c r="AM171" i="1"/>
  <c r="AM173" i="1"/>
  <c r="AM175" i="1"/>
  <c r="AM177" i="1"/>
  <c r="AM179" i="1"/>
  <c r="AM181" i="1"/>
  <c r="AM183" i="1"/>
  <c r="AM194" i="1"/>
  <c r="AM196" i="1"/>
  <c r="AM198" i="1"/>
  <c r="AM200" i="1"/>
  <c r="AK7" i="1"/>
  <c r="AK11" i="1"/>
  <c r="AK15" i="1"/>
  <c r="AK19" i="1"/>
  <c r="AK23" i="1"/>
  <c r="AK27" i="1"/>
  <c r="AK31" i="1"/>
  <c r="AK35" i="1"/>
  <c r="AK39" i="1"/>
  <c r="AK43" i="1"/>
  <c r="AK47" i="1"/>
  <c r="AK51" i="1"/>
  <c r="AK55" i="1"/>
  <c r="AK59" i="1"/>
  <c r="AK63" i="1"/>
  <c r="AK67" i="1"/>
  <c r="AK71" i="1"/>
  <c r="AK75" i="1"/>
  <c r="AK79" i="1"/>
  <c r="AK83" i="1"/>
  <c r="AK87" i="1"/>
  <c r="AM4" i="1"/>
  <c r="AL7" i="1"/>
  <c r="AL8" i="1"/>
  <c r="AL11" i="1"/>
  <c r="AL12" i="1"/>
  <c r="AL15" i="1"/>
  <c r="AL16" i="1"/>
  <c r="AL19" i="1"/>
  <c r="AL20" i="1"/>
  <c r="AL23" i="1"/>
  <c r="AL24" i="1"/>
  <c r="AL27" i="1"/>
  <c r="AL28" i="1"/>
  <c r="AL31" i="1"/>
  <c r="AL32" i="1"/>
  <c r="AL35" i="1"/>
  <c r="AL36" i="1"/>
  <c r="AL39" i="1"/>
  <c r="AL40" i="1"/>
  <c r="AL43" i="1"/>
  <c r="AL44" i="1"/>
  <c r="AL47" i="1"/>
  <c r="AL48" i="1"/>
  <c r="AL51" i="1"/>
  <c r="AL52" i="1"/>
  <c r="AL55" i="1"/>
  <c r="AL56" i="1"/>
  <c r="AL59" i="1"/>
  <c r="AL60" i="1"/>
  <c r="AL63" i="1"/>
  <c r="AL64" i="1"/>
  <c r="AL67" i="1"/>
  <c r="AL68" i="1"/>
  <c r="AL71" i="1"/>
  <c r="AL72" i="1"/>
  <c r="AL75" i="1"/>
  <c r="AL76" i="1"/>
  <c r="AL79" i="1"/>
  <c r="AL80" i="1"/>
  <c r="AL83" i="1"/>
  <c r="AL84" i="1"/>
  <c r="AL87" i="1"/>
  <c r="AL88" i="1"/>
  <c r="AK91" i="1"/>
  <c r="AK93" i="1"/>
  <c r="AK95" i="1"/>
  <c r="AK97" i="1"/>
  <c r="AK99" i="1"/>
  <c r="AK101" i="1"/>
  <c r="AK112" i="1"/>
  <c r="AK114" i="1"/>
  <c r="AK116" i="1"/>
  <c r="AK118" i="1"/>
  <c r="AK120" i="1"/>
  <c r="AK122" i="1"/>
  <c r="AK124" i="1"/>
  <c r="AK126" i="1"/>
  <c r="AK128" i="1"/>
  <c r="AK130" i="1"/>
  <c r="AK132" i="1"/>
  <c r="AK134" i="1"/>
  <c r="AK136" i="1"/>
  <c r="AK138" i="1"/>
  <c r="AK142" i="1"/>
  <c r="AK9" i="1"/>
  <c r="AM12" i="1"/>
  <c r="AK25" i="1"/>
  <c r="AM28" i="1"/>
  <c r="AK41" i="1"/>
  <c r="AM44" i="1"/>
  <c r="AK57" i="1"/>
  <c r="AM60" i="1"/>
  <c r="AK73" i="1"/>
  <c r="AM76" i="1"/>
  <c r="AK89" i="1"/>
  <c r="AM95" i="1"/>
  <c r="AK100" i="1"/>
  <c r="AL101" i="1"/>
  <c r="AM120" i="1"/>
  <c r="AK125" i="1"/>
  <c r="AL126" i="1"/>
  <c r="AM136" i="1"/>
  <c r="AK141" i="1"/>
  <c r="AL142" i="1"/>
  <c r="AK146" i="1"/>
  <c r="AL152" i="1"/>
  <c r="AK155" i="1"/>
  <c r="AM158" i="1"/>
  <c r="AK162" i="1"/>
  <c r="AL168" i="1"/>
  <c r="AK171" i="1"/>
  <c r="AM174" i="1"/>
  <c r="AK178" i="1"/>
  <c r="AL193" i="1"/>
  <c r="AK196" i="1"/>
  <c r="AM199" i="1"/>
  <c r="AL4" i="1"/>
  <c r="AK4" i="1"/>
  <c r="AL9" i="1"/>
  <c r="AL10" i="1"/>
  <c r="AL25" i="1"/>
  <c r="AL26" i="1"/>
  <c r="AL41" i="1"/>
  <c r="AL42" i="1"/>
  <c r="AL57" i="1"/>
  <c r="AL58" i="1"/>
  <c r="AL73" i="1"/>
  <c r="AL74" i="1"/>
  <c r="AL89" i="1"/>
  <c r="AK90" i="1"/>
  <c r="AL91" i="1"/>
  <c r="AM101" i="1"/>
  <c r="AK115" i="1"/>
  <c r="AL116" i="1"/>
  <c r="AM126" i="1"/>
  <c r="AK131" i="1"/>
  <c r="AL132" i="1"/>
  <c r="AM142" i="1"/>
  <c r="AL146" i="1"/>
  <c r="AK149" i="1"/>
  <c r="AM152" i="1"/>
  <c r="AK156" i="1"/>
  <c r="AL162" i="1"/>
  <c r="AK165" i="1"/>
  <c r="AM168" i="1"/>
  <c r="AK172" i="1"/>
  <c r="AL178" i="1"/>
  <c r="AK181" i="1"/>
  <c r="AM193" i="1"/>
  <c r="AK197" i="1"/>
  <c r="AK5" i="1"/>
  <c r="AM8" i="1"/>
  <c r="AK21" i="1"/>
  <c r="AM24" i="1"/>
  <c r="AK37" i="1"/>
  <c r="AM40" i="1"/>
  <c r="AK53" i="1"/>
  <c r="AM56" i="1"/>
  <c r="AK69" i="1"/>
  <c r="AM72" i="1"/>
  <c r="AK85" i="1"/>
  <c r="AM88" i="1"/>
  <c r="AM99" i="1"/>
  <c r="AK113" i="1"/>
  <c r="AL114" i="1"/>
  <c r="AM124" i="1"/>
  <c r="AK129" i="1"/>
  <c r="AL130" i="1"/>
  <c r="AM140" i="1"/>
  <c r="AL148" i="1"/>
  <c r="AK151" i="1"/>
  <c r="AM154" i="1"/>
  <c r="AK158" i="1"/>
  <c r="AL164" i="1"/>
  <c r="AK167" i="1"/>
  <c r="AM170" i="1"/>
  <c r="AK174" i="1"/>
  <c r="AL180" i="1"/>
  <c r="AK183" i="1"/>
  <c r="AM195" i="1"/>
  <c r="AK199" i="1"/>
  <c r="AL5" i="1"/>
  <c r="AL6" i="1"/>
  <c r="AL21" i="1"/>
  <c r="AL22" i="1"/>
  <c r="AL37" i="1"/>
  <c r="AL38" i="1"/>
  <c r="AL53" i="1"/>
  <c r="AL54" i="1"/>
  <c r="AL69" i="1"/>
  <c r="AL70" i="1"/>
  <c r="AL85" i="1"/>
  <c r="AL86" i="1"/>
  <c r="AK94" i="1"/>
  <c r="AL95" i="1"/>
  <c r="AM114" i="1"/>
  <c r="AK119" i="1"/>
  <c r="AL120" i="1"/>
  <c r="AM130" i="1"/>
  <c r="AK135" i="1"/>
  <c r="AL136" i="1"/>
  <c r="AK145" i="1"/>
  <c r="AL13" i="1"/>
  <c r="AL14" i="1"/>
  <c r="AL45" i="1"/>
  <c r="AL46" i="1"/>
  <c r="AL77" i="1"/>
  <c r="AL78" i="1"/>
  <c r="AM116" i="1"/>
  <c r="AM150" i="1"/>
  <c r="AK157" i="1"/>
  <c r="AL158" i="1"/>
  <c r="AK164" i="1"/>
  <c r="AL170" i="1"/>
  <c r="AL172" i="1"/>
  <c r="AK177" i="1"/>
  <c r="AM178" i="1"/>
  <c r="AK201" i="1"/>
  <c r="AL17" i="1"/>
  <c r="AL18" i="1"/>
  <c r="AL49" i="1"/>
  <c r="AL81" i="1"/>
  <c r="AM112" i="1"/>
  <c r="AK117" i="1"/>
  <c r="AK121" i="1"/>
  <c r="AK160" i="1"/>
  <c r="AK179" i="1"/>
  <c r="AK195" i="1"/>
  <c r="AM201" i="1"/>
  <c r="AM64" i="1"/>
  <c r="AM118" i="1"/>
  <c r="AK153" i="1"/>
  <c r="AM166" i="1"/>
  <c r="AL174" i="1"/>
  <c r="AK180" i="1"/>
  <c r="AL30" i="1"/>
  <c r="AL61" i="1"/>
  <c r="AM91" i="1"/>
  <c r="AK168" i="1"/>
  <c r="AK175" i="1"/>
  <c r="AM180" i="1"/>
  <c r="AM197" i="1"/>
  <c r="AK33" i="1"/>
  <c r="AK65" i="1"/>
  <c r="AL124" i="1"/>
  <c r="AK127" i="1"/>
  <c r="AM162" i="1"/>
  <c r="AL182" i="1"/>
  <c r="AK17" i="1"/>
  <c r="AM20" i="1"/>
  <c r="AK49" i="1"/>
  <c r="AM52" i="1"/>
  <c r="AK81" i="1"/>
  <c r="AM84" i="1"/>
  <c r="AK98" i="1"/>
  <c r="AL99" i="1"/>
  <c r="AK102" i="1"/>
  <c r="AL112" i="1"/>
  <c r="AK139" i="1"/>
  <c r="AL140" i="1"/>
  <c r="AK143" i="1"/>
  <c r="AK144" i="1"/>
  <c r="AK152" i="1"/>
  <c r="AK159" i="1"/>
  <c r="AM164" i="1"/>
  <c r="AK166" i="1"/>
  <c r="AM172" i="1"/>
  <c r="AK194" i="1"/>
  <c r="AL201" i="1"/>
  <c r="AL50" i="1"/>
  <c r="AL82" i="1"/>
  <c r="AL118" i="1"/>
  <c r="AL122" i="1"/>
  <c r="AL144" i="1"/>
  <c r="AM146" i="1"/>
  <c r="AL166" i="1"/>
  <c r="AM32" i="1"/>
  <c r="AK61" i="1"/>
  <c r="AM122" i="1"/>
  <c r="AK173" i="1"/>
  <c r="AL62" i="1"/>
  <c r="AK147" i="1"/>
  <c r="AM160" i="1"/>
  <c r="AM36" i="1"/>
  <c r="AM68" i="1"/>
  <c r="AL128" i="1"/>
  <c r="AK148" i="1"/>
  <c r="AL156" i="1"/>
  <c r="AK161" i="1"/>
  <c r="AL33" i="1"/>
  <c r="AL34" i="1"/>
  <c r="AL65" i="1"/>
  <c r="AL66" i="1"/>
  <c r="AK92" i="1"/>
  <c r="AL93" i="1"/>
  <c r="AK96" i="1"/>
  <c r="AL97" i="1"/>
  <c r="AM128" i="1"/>
  <c r="AK133" i="1"/>
  <c r="AL134" i="1"/>
  <c r="AK137" i="1"/>
  <c r="AL138" i="1"/>
  <c r="AM148" i="1"/>
  <c r="AK150" i="1"/>
  <c r="AM156" i="1"/>
  <c r="AK169" i="1"/>
  <c r="AL176" i="1"/>
  <c r="AM182" i="1"/>
  <c r="AK198" i="1"/>
  <c r="AL199" i="1"/>
  <c r="AK13" i="1"/>
  <c r="AM16" i="1"/>
  <c r="AK45" i="1"/>
  <c r="AM48" i="1"/>
  <c r="AK77" i="1"/>
  <c r="AM80" i="1"/>
  <c r="AM93" i="1"/>
  <c r="AM97" i="1"/>
  <c r="AM134" i="1"/>
  <c r="AM138" i="1"/>
  <c r="AL150" i="1"/>
  <c r="AK163" i="1"/>
  <c r="AK170" i="1"/>
  <c r="AM176" i="1"/>
  <c r="AK193" i="1"/>
  <c r="AK200" i="1"/>
  <c r="AK29" i="1"/>
  <c r="AM144" i="1"/>
  <c r="AL160" i="1"/>
  <c r="AL195" i="1"/>
  <c r="AL197" i="1"/>
  <c r="AL29" i="1"/>
  <c r="AM132" i="1"/>
  <c r="AK154" i="1"/>
  <c r="AK182" i="1"/>
  <c r="AK123" i="1"/>
  <c r="AL154" i="1"/>
  <c r="AK176" i="1"/>
  <c r="S227" i="1"/>
  <c r="T227" i="1"/>
  <c r="AO110" i="1" s="1"/>
  <c r="AO105" i="1" l="1"/>
  <c r="AO111" i="1"/>
  <c r="AO103" i="1"/>
  <c r="AN109" i="1"/>
  <c r="AN106" i="1"/>
  <c r="AO109" i="1"/>
  <c r="AN107" i="1"/>
  <c r="AN111" i="1"/>
  <c r="AN110" i="1"/>
  <c r="AO104" i="1"/>
  <c r="AO108" i="1"/>
  <c r="AO107" i="1"/>
  <c r="AN105" i="1"/>
  <c r="AJ109" i="1"/>
  <c r="AJ104" i="1"/>
  <c r="AJ105" i="1"/>
  <c r="AI103" i="1"/>
  <c r="AI111" i="1"/>
  <c r="AI107" i="1"/>
  <c r="AJ106" i="1"/>
  <c r="AI109" i="1"/>
  <c r="AJ111" i="1"/>
  <c r="AJ108" i="1"/>
  <c r="AJ103" i="1"/>
  <c r="AI105" i="1"/>
  <c r="AJ110" i="1"/>
  <c r="AJ107" i="1"/>
  <c r="AI104" i="1"/>
  <c r="AI106" i="1"/>
  <c r="AI108" i="1"/>
  <c r="AI110" i="1"/>
  <c r="AO106" i="1"/>
  <c r="AN108" i="1"/>
  <c r="AN104" i="1"/>
  <c r="AN103" i="1"/>
  <c r="AN211" i="1"/>
  <c r="AO189" i="1"/>
  <c r="AN192" i="1"/>
  <c r="AO215" i="1"/>
  <c r="AO217" i="1"/>
  <c r="AO214" i="1"/>
  <c r="AN212" i="1"/>
  <c r="AN189" i="1"/>
  <c r="AO186" i="1"/>
  <c r="AN187" i="1"/>
  <c r="AN218" i="1"/>
  <c r="AN184" i="1"/>
  <c r="AN185" i="1"/>
  <c r="AO185" i="1"/>
  <c r="AO192" i="1"/>
  <c r="AO184" i="1"/>
  <c r="AO212" i="1"/>
  <c r="AN219" i="1"/>
  <c r="AN188" i="1"/>
  <c r="AO191" i="1"/>
  <c r="AN190" i="1"/>
  <c r="AO213" i="1"/>
  <c r="AN217" i="1"/>
  <c r="AN214" i="1"/>
  <c r="AO190" i="1"/>
  <c r="AO218" i="1"/>
  <c r="AI211" i="1"/>
  <c r="AJ211" i="1"/>
  <c r="AI216" i="1"/>
  <c r="AI192" i="1"/>
  <c r="AJ212" i="1"/>
  <c r="AJ184" i="1"/>
  <c r="AJ192" i="1"/>
  <c r="AI213" i="1"/>
  <c r="AJ217" i="1"/>
  <c r="AJ215" i="1"/>
  <c r="AJ186" i="1"/>
  <c r="AI188" i="1"/>
  <c r="AI184" i="1"/>
  <c r="AI219" i="1"/>
  <c r="AI190" i="1"/>
  <c r="AJ216" i="1"/>
  <c r="AI212" i="1"/>
  <c r="AJ189" i="1"/>
  <c r="AJ218" i="1"/>
  <c r="AI189" i="1"/>
  <c r="AI186" i="1"/>
  <c r="AI215" i="1"/>
  <c r="AJ187" i="1"/>
  <c r="AJ219" i="1"/>
  <c r="AJ214" i="1"/>
  <c r="AI217" i="1"/>
  <c r="AI214" i="1"/>
  <c r="AJ213" i="1"/>
  <c r="AI191" i="1"/>
  <c r="AJ185" i="1"/>
  <c r="AJ188" i="1"/>
  <c r="AI185" i="1"/>
  <c r="AI187" i="1"/>
  <c r="AI218" i="1"/>
  <c r="AJ190" i="1"/>
  <c r="AJ191" i="1"/>
  <c r="AN216" i="1"/>
  <c r="AO219" i="1"/>
  <c r="AO211" i="1"/>
  <c r="AN213" i="1"/>
  <c r="AN215" i="1"/>
  <c r="AN186" i="1"/>
  <c r="AO187" i="1"/>
  <c r="AO188" i="1"/>
  <c r="AO216" i="1"/>
  <c r="AN191" i="1"/>
  <c r="AN15" i="1"/>
  <c r="AO203" i="1"/>
  <c r="AN206" i="1"/>
  <c r="AO205" i="1"/>
  <c r="AN210" i="1"/>
  <c r="AO208" i="1"/>
  <c r="AN204" i="1"/>
  <c r="AO210" i="1"/>
  <c r="AO207" i="1"/>
  <c r="AN209" i="1"/>
  <c r="AN203" i="1"/>
  <c r="AN207" i="1"/>
  <c r="AN205" i="1"/>
  <c r="AN202" i="1"/>
  <c r="AO204" i="1"/>
  <c r="AO206" i="1"/>
  <c r="AN208" i="1"/>
  <c r="AO202" i="1"/>
  <c r="AO209" i="1"/>
  <c r="AI202" i="1"/>
  <c r="AJ207" i="1"/>
  <c r="AI207" i="1"/>
  <c r="AJ206" i="1"/>
  <c r="AI206" i="1"/>
  <c r="AJ205" i="1"/>
  <c r="AI205" i="1"/>
  <c r="AJ204" i="1"/>
  <c r="AI204" i="1"/>
  <c r="AJ203" i="1"/>
  <c r="AI203" i="1"/>
  <c r="AJ208" i="1"/>
  <c r="AI210" i="1"/>
  <c r="AJ202" i="1"/>
  <c r="AJ210" i="1"/>
  <c r="AI209" i="1"/>
  <c r="AJ209" i="1"/>
  <c r="AI208" i="1"/>
  <c r="AN48" i="1"/>
  <c r="AO174" i="1"/>
  <c r="AN6" i="1"/>
  <c r="AO143" i="1"/>
  <c r="AN182" i="1"/>
  <c r="AN132" i="1"/>
  <c r="AO131" i="1"/>
  <c r="AN195" i="1"/>
  <c r="AO180" i="1"/>
  <c r="AN90" i="1"/>
  <c r="AO178" i="1"/>
  <c r="AO20" i="1"/>
  <c r="AO8" i="1"/>
  <c r="AN148" i="1"/>
  <c r="AO56" i="1"/>
  <c r="AN55" i="1"/>
  <c r="AN165" i="1"/>
  <c r="AN33" i="1"/>
  <c r="AN163" i="1"/>
  <c r="AO61" i="1"/>
  <c r="AN29" i="1"/>
  <c r="AN99" i="1"/>
  <c r="AN159" i="1"/>
  <c r="AO70" i="1"/>
  <c r="AO42" i="1"/>
  <c r="AN140" i="1"/>
  <c r="AN92" i="1"/>
  <c r="AN14" i="1"/>
  <c r="AO59" i="1"/>
  <c r="AN178" i="1"/>
  <c r="AO142" i="1"/>
  <c r="AO160" i="1"/>
  <c r="AO134" i="1"/>
  <c r="AO157" i="1"/>
  <c r="AO128" i="1"/>
  <c r="AN164" i="1"/>
  <c r="AO141" i="1"/>
  <c r="AN153" i="1"/>
  <c r="AO86" i="1"/>
  <c r="AO83" i="1"/>
  <c r="AO69" i="1"/>
  <c r="AO19" i="1"/>
  <c r="AO5" i="1"/>
  <c r="AN27" i="1"/>
  <c r="AO197" i="1"/>
  <c r="AO182" i="1"/>
  <c r="AN28" i="1"/>
  <c r="AO40" i="1"/>
  <c r="AN133" i="1"/>
  <c r="AO6" i="1"/>
  <c r="AN78" i="1"/>
  <c r="AO29" i="1"/>
  <c r="AN87" i="1"/>
  <c r="AN23" i="1"/>
  <c r="AO162" i="1"/>
  <c r="AO200" i="1"/>
  <c r="AO161" i="1"/>
  <c r="AO26" i="1"/>
  <c r="AN65" i="1"/>
  <c r="AO64" i="1"/>
  <c r="AO116" i="1"/>
  <c r="AO138" i="1"/>
  <c r="AO60" i="1"/>
  <c r="AN142" i="1"/>
  <c r="AN8" i="1"/>
  <c r="AO150" i="1"/>
  <c r="AN200" i="1"/>
  <c r="AN127" i="1"/>
  <c r="AN66" i="1"/>
  <c r="AO27" i="1"/>
  <c r="AN61" i="1"/>
  <c r="AO136" i="1"/>
  <c r="AO120" i="1"/>
  <c r="AO195" i="1"/>
  <c r="AN131" i="1"/>
  <c r="AN70" i="1"/>
  <c r="AN64" i="1"/>
  <c r="AO199" i="1"/>
  <c r="AO44" i="1"/>
  <c r="AO201" i="1"/>
  <c r="AO28" i="1"/>
  <c r="AO118" i="1"/>
  <c r="AO155" i="1"/>
  <c r="AN60" i="1"/>
  <c r="AO119" i="1"/>
  <c r="AO96" i="1"/>
  <c r="AN194" i="1"/>
  <c r="AN121" i="1"/>
  <c r="AO22" i="1"/>
  <c r="AN26" i="1"/>
  <c r="AO51" i="1"/>
  <c r="AO37" i="1"/>
  <c r="AN59" i="1"/>
  <c r="AN128" i="1"/>
  <c r="AN68" i="1"/>
  <c r="AN52" i="1"/>
  <c r="AO48" i="1"/>
  <c r="AO126" i="1"/>
  <c r="AO172" i="1"/>
  <c r="AN16" i="1"/>
  <c r="AN201" i="1"/>
  <c r="AO52" i="1"/>
  <c r="AN174" i="1"/>
  <c r="AN12" i="1"/>
  <c r="AO113" i="1"/>
  <c r="AO94" i="1"/>
  <c r="AN181" i="1"/>
  <c r="AN149" i="1"/>
  <c r="AN117" i="1"/>
  <c r="AN58" i="1"/>
  <c r="AO77" i="1"/>
  <c r="AO67" i="1"/>
  <c r="AO45" i="1"/>
  <c r="AO35" i="1"/>
  <c r="AO13" i="1"/>
  <c r="AN81" i="1"/>
  <c r="AN49" i="1"/>
  <c r="AN17" i="1"/>
  <c r="AI22" i="1"/>
  <c r="AJ47" i="1"/>
  <c r="AJ5" i="1"/>
  <c r="AI44" i="1"/>
  <c r="AJ69" i="1"/>
  <c r="AI79" i="1"/>
  <c r="AJ58" i="1"/>
  <c r="AI76" i="1"/>
  <c r="AJ35" i="1"/>
  <c r="AI58" i="1"/>
  <c r="AJ132" i="1"/>
  <c r="AI171" i="1"/>
  <c r="AJ32" i="1"/>
  <c r="AI75" i="1"/>
  <c r="AJ88" i="1"/>
  <c r="AJ122" i="1"/>
  <c r="AI161" i="1"/>
  <c r="AJ18" i="1"/>
  <c r="AJ118" i="1"/>
  <c r="AJ141" i="1"/>
  <c r="AI183" i="1"/>
  <c r="AI11" i="1"/>
  <c r="AI48" i="1"/>
  <c r="AI67" i="1"/>
  <c r="AI21" i="1"/>
  <c r="AJ44" i="1"/>
  <c r="AI101" i="1"/>
  <c r="AI126" i="1"/>
  <c r="AI142" i="1"/>
  <c r="AI158" i="1"/>
  <c r="AI174" i="1"/>
  <c r="AI195" i="1"/>
  <c r="AJ20" i="1"/>
  <c r="AJ152" i="1"/>
  <c r="AJ50" i="1"/>
  <c r="AI138" i="1"/>
  <c r="AJ161" i="1"/>
  <c r="AJ181" i="1"/>
  <c r="AJ59" i="1"/>
  <c r="AJ198" i="1"/>
  <c r="AJ11" i="1"/>
  <c r="AJ75" i="1"/>
  <c r="AI201" i="1"/>
  <c r="AI116" i="1"/>
  <c r="AI86" i="1"/>
  <c r="AI140" i="1"/>
  <c r="AI194" i="1"/>
  <c r="AJ46" i="1"/>
  <c r="AJ151" i="1"/>
  <c r="AI199" i="1"/>
  <c r="AI98" i="1"/>
  <c r="AI197" i="1"/>
  <c r="AJ23" i="1"/>
  <c r="AI62" i="1"/>
  <c r="AI20" i="1"/>
  <c r="AJ45" i="1"/>
  <c r="AJ80" i="1"/>
  <c r="AJ17" i="1"/>
  <c r="AJ40" i="1"/>
  <c r="AJ77" i="1"/>
  <c r="AI61" i="1"/>
  <c r="AJ99" i="1"/>
  <c r="AI147" i="1"/>
  <c r="AJ172" i="1"/>
  <c r="AI9" i="1"/>
  <c r="AI59" i="1"/>
  <c r="AI137" i="1"/>
  <c r="AJ162" i="1"/>
  <c r="AI19" i="1"/>
  <c r="AJ94" i="1"/>
  <c r="AJ143" i="1"/>
  <c r="AJ12" i="1"/>
  <c r="AI25" i="1"/>
  <c r="AJ112" i="1"/>
  <c r="AJ128" i="1"/>
  <c r="AJ144" i="1"/>
  <c r="AJ160" i="1"/>
  <c r="AJ176" i="1"/>
  <c r="AJ196" i="1"/>
  <c r="AJ86" i="1"/>
  <c r="AI175" i="1"/>
  <c r="AJ201" i="1"/>
  <c r="AJ183" i="1"/>
  <c r="AJ73" i="1"/>
  <c r="AJ115" i="1"/>
  <c r="AI49" i="1"/>
  <c r="AJ83" i="1"/>
  <c r="AI136" i="1"/>
  <c r="AJ62" i="1"/>
  <c r="AJ131" i="1"/>
  <c r="AI134" i="1"/>
  <c r="AJ76" i="1"/>
  <c r="AJ168" i="1"/>
  <c r="AJ79" i="1"/>
  <c r="AI166" i="1"/>
  <c r="AJ90" i="1"/>
  <c r="AJ195" i="1"/>
  <c r="AJ133" i="1"/>
  <c r="AI125" i="1"/>
  <c r="AI54" i="1"/>
  <c r="AI12" i="1"/>
  <c r="AJ37" i="1"/>
  <c r="AI23" i="1"/>
  <c r="AI41" i="1"/>
  <c r="AI82" i="1"/>
  <c r="AI5" i="1"/>
  <c r="AJ60" i="1"/>
  <c r="AJ100" i="1"/>
  <c r="AJ150" i="1"/>
  <c r="AJ173" i="1"/>
  <c r="AI117" i="1"/>
  <c r="AI149" i="1"/>
  <c r="AI32" i="1"/>
  <c r="AI143" i="1"/>
  <c r="AI181" i="1"/>
  <c r="AJ68" i="1"/>
  <c r="AI182" i="1"/>
  <c r="AJ139" i="1"/>
  <c r="AJ84" i="1"/>
  <c r="AJ8" i="1"/>
  <c r="AJ49" i="1"/>
  <c r="AI84" i="1"/>
  <c r="AI26" i="1"/>
  <c r="AI115" i="1"/>
  <c r="AJ140" i="1"/>
  <c r="AJ130" i="1"/>
  <c r="AI169" i="1"/>
  <c r="AJ36" i="1"/>
  <c r="AJ87" i="1"/>
  <c r="AJ175" i="1"/>
  <c r="AJ199" i="1"/>
  <c r="AI135" i="1"/>
  <c r="AI167" i="1"/>
  <c r="AI56" i="1"/>
  <c r="AJ123" i="1"/>
  <c r="AJ92" i="1"/>
  <c r="AI45" i="1"/>
  <c r="AI65" i="1"/>
  <c r="AJ174" i="1"/>
  <c r="AI6" i="1"/>
  <c r="AJ31" i="1"/>
  <c r="AI70" i="1"/>
  <c r="AI28" i="1"/>
  <c r="AJ53" i="1"/>
  <c r="AJ85" i="1"/>
  <c r="AI29" i="1"/>
  <c r="AJ116" i="1"/>
  <c r="AI155" i="1"/>
  <c r="AJ180" i="1"/>
  <c r="AI47" i="1"/>
  <c r="AI145" i="1"/>
  <c r="AJ170" i="1"/>
  <c r="AI40" i="1"/>
  <c r="AJ89" i="1"/>
  <c r="AJ157" i="1"/>
  <c r="AI4" i="1"/>
  <c r="AI95" i="1"/>
  <c r="AJ137" i="1"/>
  <c r="AJ169" i="1"/>
  <c r="AI33" i="1"/>
  <c r="AI112" i="1"/>
  <c r="AJ14" i="1"/>
  <c r="AI124" i="1"/>
  <c r="AJ101" i="1"/>
  <c r="AI157" i="1"/>
  <c r="AI99" i="1"/>
  <c r="AJ28" i="1"/>
  <c r="AI159" i="1"/>
  <c r="AI90" i="1"/>
  <c r="AJ71" i="1"/>
  <c r="AI68" i="1"/>
  <c r="AJ56" i="1"/>
  <c r="AJ78" i="1"/>
  <c r="AI50" i="1"/>
  <c r="AI121" i="1"/>
  <c r="AJ146" i="1"/>
  <c r="AI17" i="1"/>
  <c r="AJ159" i="1"/>
  <c r="AI66" i="1"/>
  <c r="AI43" i="1"/>
  <c r="AI77" i="1"/>
  <c r="AI10" i="1"/>
  <c r="AI102" i="1"/>
  <c r="AJ149" i="1"/>
  <c r="AJ158" i="1"/>
  <c r="AI97" i="1"/>
  <c r="AI100" i="1"/>
  <c r="AI150" i="1"/>
  <c r="AI200" i="1"/>
  <c r="AI160" i="1"/>
  <c r="AI180" i="1"/>
  <c r="AI128" i="1"/>
  <c r="AI38" i="1"/>
  <c r="AJ63" i="1"/>
  <c r="AJ21" i="1"/>
  <c r="AI60" i="1"/>
  <c r="AJ42" i="1"/>
  <c r="AI92" i="1"/>
  <c r="AI123" i="1"/>
  <c r="AJ148" i="1"/>
  <c r="AI113" i="1"/>
  <c r="AJ138" i="1"/>
  <c r="AI177" i="1"/>
  <c r="AI24" i="1"/>
  <c r="AI81" i="1"/>
  <c r="AI96" i="1"/>
  <c r="AJ125" i="1"/>
  <c r="AJ166" i="1"/>
  <c r="AJ51" i="1"/>
  <c r="AI114" i="1"/>
  <c r="AI130" i="1"/>
  <c r="AI146" i="1"/>
  <c r="AI162" i="1"/>
  <c r="AI178" i="1"/>
  <c r="AJ25" i="1"/>
  <c r="AI39" i="1"/>
  <c r="AI87" i="1"/>
  <c r="AJ117" i="1"/>
  <c r="AJ155" i="1"/>
  <c r="AI57" i="1"/>
  <c r="AI144" i="1"/>
  <c r="AI164" i="1"/>
  <c r="AJ147" i="1"/>
  <c r="AJ52" i="1"/>
  <c r="AI156" i="1"/>
  <c r="AI63" i="1"/>
  <c r="AJ165" i="1"/>
  <c r="AI72" i="1"/>
  <c r="AJ119" i="1"/>
  <c r="AJ91" i="1"/>
  <c r="AI152" i="1"/>
  <c r="AI14" i="1"/>
  <c r="AJ39" i="1"/>
  <c r="AI36" i="1"/>
  <c r="AJ61" i="1"/>
  <c r="AJ6" i="1"/>
  <c r="AJ22" i="1"/>
  <c r="AJ38" i="1"/>
  <c r="AJ54" i="1"/>
  <c r="AJ70" i="1"/>
  <c r="AJ24" i="1"/>
  <c r="AJ65" i="1"/>
  <c r="AJ93" i="1"/>
  <c r="AJ67" i="1"/>
  <c r="AJ124" i="1"/>
  <c r="AI163" i="1"/>
  <c r="AI15" i="1"/>
  <c r="AJ64" i="1"/>
  <c r="AI80" i="1"/>
  <c r="AJ114" i="1"/>
  <c r="AI153" i="1"/>
  <c r="AJ178" i="1"/>
  <c r="AJ30" i="1"/>
  <c r="AJ127" i="1"/>
  <c r="AJ19" i="1"/>
  <c r="AI88" i="1"/>
  <c r="AJ27" i="1"/>
  <c r="AJ120" i="1"/>
  <c r="AJ126" i="1"/>
  <c r="AJ167" i="1"/>
  <c r="AI35" i="1"/>
  <c r="AJ81" i="1"/>
  <c r="AJ179" i="1"/>
  <c r="AI13" i="1"/>
  <c r="AI118" i="1"/>
  <c r="AI141" i="1"/>
  <c r="AI94" i="1"/>
  <c r="AJ193" i="1"/>
  <c r="AJ142" i="1"/>
  <c r="AJ43" i="1"/>
  <c r="AJ200" i="1"/>
  <c r="AI154" i="1"/>
  <c r="AJ15" i="1"/>
  <c r="AJ26" i="1"/>
  <c r="AI91" i="1"/>
  <c r="AI139" i="1"/>
  <c r="AJ164" i="1"/>
  <c r="AI18" i="1"/>
  <c r="AJ95" i="1"/>
  <c r="AI129" i="1"/>
  <c r="AJ154" i="1"/>
  <c r="AJ34" i="1"/>
  <c r="AI198" i="1"/>
  <c r="AI31" i="1"/>
  <c r="AI133" i="1"/>
  <c r="AI165" i="1"/>
  <c r="AI51" i="1"/>
  <c r="AJ129" i="1"/>
  <c r="AI170" i="1"/>
  <c r="AJ4" i="1"/>
  <c r="AI83" i="1"/>
  <c r="AI16" i="1"/>
  <c r="AI93" i="1"/>
  <c r="AI193" i="1"/>
  <c r="AJ136" i="1"/>
  <c r="AJ171" i="1"/>
  <c r="AI120" i="1"/>
  <c r="AI127" i="1"/>
  <c r="AI37" i="1"/>
  <c r="AI30" i="1"/>
  <c r="AJ55" i="1"/>
  <c r="AJ13" i="1"/>
  <c r="AI52" i="1"/>
  <c r="AJ72" i="1"/>
  <c r="AI179" i="1"/>
  <c r="AJ102" i="1"/>
  <c r="AI7" i="1"/>
  <c r="AI119" i="1"/>
  <c r="AI151" i="1"/>
  <c r="AJ182" i="1"/>
  <c r="AI8" i="1"/>
  <c r="AI53" i="1"/>
  <c r="AI69" i="1"/>
  <c r="AI168" i="1"/>
  <c r="AJ197" i="1"/>
  <c r="AJ48" i="1"/>
  <c r="AI89" i="1"/>
  <c r="AI122" i="1"/>
  <c r="AJ177" i="1"/>
  <c r="AJ10" i="1"/>
  <c r="AI27" i="1"/>
  <c r="AJ98" i="1"/>
  <c r="AJ16" i="1"/>
  <c r="AJ134" i="1"/>
  <c r="AJ121" i="1"/>
  <c r="AJ153" i="1"/>
  <c r="AJ9" i="1"/>
  <c r="AJ194" i="1"/>
  <c r="AI132" i="1"/>
  <c r="AI176" i="1"/>
  <c r="AI74" i="1"/>
  <c r="AJ163" i="1"/>
  <c r="AJ66" i="1"/>
  <c r="AI78" i="1"/>
  <c r="AI148" i="1"/>
  <c r="AJ7" i="1"/>
  <c r="AI46" i="1"/>
  <c r="AJ29" i="1"/>
  <c r="AJ33" i="1"/>
  <c r="AI55" i="1"/>
  <c r="AJ96" i="1"/>
  <c r="AI131" i="1"/>
  <c r="AJ156" i="1"/>
  <c r="AI73" i="1"/>
  <c r="AJ41" i="1"/>
  <c r="AI42" i="1"/>
  <c r="AJ97" i="1"/>
  <c r="AI64" i="1"/>
  <c r="AI196" i="1"/>
  <c r="AJ82" i="1"/>
  <c r="AJ135" i="1"/>
  <c r="AJ57" i="1"/>
  <c r="AI173" i="1"/>
  <c r="AJ113" i="1"/>
  <c r="AI172" i="1"/>
  <c r="AJ74" i="1"/>
  <c r="AJ145" i="1"/>
  <c r="AI85" i="1"/>
  <c r="AI34" i="1"/>
  <c r="AI71" i="1"/>
  <c r="AO152" i="1"/>
  <c r="AN162" i="1"/>
  <c r="AN152" i="1"/>
  <c r="AO146" i="1"/>
  <c r="AN101" i="1"/>
  <c r="AN124" i="1"/>
  <c r="AO93" i="1"/>
  <c r="AN144" i="1"/>
  <c r="AN199" i="1"/>
  <c r="AN95" i="1"/>
  <c r="AN179" i="1"/>
  <c r="AN147" i="1"/>
  <c r="AN115" i="1"/>
  <c r="AO58" i="1"/>
  <c r="AO38" i="1"/>
  <c r="AN46" i="1"/>
  <c r="AO137" i="1"/>
  <c r="AN77" i="1"/>
  <c r="AN45" i="1"/>
  <c r="AN13" i="1"/>
  <c r="AO169" i="1"/>
  <c r="AO12" i="1"/>
  <c r="AO132" i="1"/>
  <c r="AO122" i="1"/>
  <c r="AN32" i="1"/>
  <c r="AN91" i="1"/>
  <c r="AN80" i="1"/>
  <c r="AN24" i="1"/>
  <c r="AO198" i="1"/>
  <c r="AN44" i="1"/>
  <c r="AO154" i="1"/>
  <c r="AO24" i="1"/>
  <c r="AO121" i="1"/>
  <c r="AO102" i="1"/>
  <c r="AN175" i="1"/>
  <c r="AN143" i="1"/>
  <c r="AN102" i="1"/>
  <c r="AN38" i="1"/>
  <c r="AO129" i="1"/>
  <c r="AO85" i="1"/>
  <c r="AO75" i="1"/>
  <c r="AO53" i="1"/>
  <c r="AO43" i="1"/>
  <c r="AO21" i="1"/>
  <c r="AO11" i="1"/>
  <c r="AN75" i="1"/>
  <c r="AN43" i="1"/>
  <c r="AN11" i="1"/>
  <c r="AN168" i="1"/>
  <c r="AN122" i="1"/>
  <c r="AN36" i="1"/>
  <c r="AO16" i="1"/>
  <c r="AO159" i="1"/>
  <c r="AO163" i="1"/>
  <c r="AO36" i="1"/>
  <c r="AO196" i="1"/>
  <c r="AN169" i="1"/>
  <c r="AN137" i="1"/>
  <c r="AN96" i="1"/>
  <c r="AO74" i="1"/>
  <c r="AO54" i="1"/>
  <c r="AO10" i="1"/>
  <c r="AN34" i="1"/>
  <c r="AO4" i="1"/>
  <c r="AN71" i="1"/>
  <c r="AN39" i="1"/>
  <c r="AN7" i="1"/>
  <c r="AO32" i="1"/>
  <c r="AO168" i="1"/>
  <c r="AO95" i="1"/>
  <c r="AO194" i="1"/>
  <c r="AO193" i="1"/>
  <c r="AO158" i="1"/>
  <c r="AO97" i="1"/>
  <c r="AO153" i="1"/>
  <c r="AN193" i="1"/>
  <c r="AN97" i="1"/>
  <c r="AN56" i="1"/>
  <c r="AO166" i="1"/>
  <c r="AN118" i="1"/>
  <c r="AO84" i="1"/>
  <c r="AO171" i="1"/>
  <c r="AO130" i="1"/>
  <c r="AN180" i="1"/>
  <c r="AO145" i="1"/>
  <c r="AO124" i="1"/>
  <c r="AO88" i="1"/>
  <c r="AN177" i="1"/>
  <c r="AN161" i="1"/>
  <c r="AN145" i="1"/>
  <c r="AN129" i="1"/>
  <c r="AN113" i="1"/>
  <c r="AN62" i="1"/>
  <c r="AN30" i="1"/>
  <c r="AN89" i="1"/>
  <c r="AN73" i="1"/>
  <c r="AN57" i="1"/>
  <c r="AN41" i="1"/>
  <c r="AN25" i="1"/>
  <c r="AN9" i="1"/>
  <c r="AN197" i="1"/>
  <c r="AN156" i="1"/>
  <c r="AO175" i="1"/>
  <c r="AO179" i="1"/>
  <c r="AN172" i="1"/>
  <c r="AN84" i="1"/>
  <c r="AO151" i="1"/>
  <c r="AN116" i="1"/>
  <c r="AN126" i="1"/>
  <c r="AO156" i="1"/>
  <c r="AN88" i="1"/>
  <c r="AN160" i="1"/>
  <c r="AO148" i="1"/>
  <c r="AN120" i="1"/>
  <c r="AO177" i="1"/>
  <c r="AN114" i="1"/>
  <c r="AO139" i="1"/>
  <c r="AO127" i="1"/>
  <c r="AN198" i="1"/>
  <c r="AN173" i="1"/>
  <c r="AN157" i="1"/>
  <c r="AN141" i="1"/>
  <c r="AN125" i="1"/>
  <c r="AN100" i="1"/>
  <c r="AN4" i="1"/>
  <c r="AN86" i="1"/>
  <c r="AN54" i="1"/>
  <c r="AN22" i="1"/>
  <c r="AO135" i="1"/>
  <c r="AN85" i="1"/>
  <c r="AN69" i="1"/>
  <c r="AN53" i="1"/>
  <c r="AN37" i="1"/>
  <c r="AN21" i="1"/>
  <c r="AN5" i="1"/>
  <c r="AN166" i="1"/>
  <c r="AO183" i="1"/>
  <c r="AO76" i="1"/>
  <c r="AN154" i="1"/>
  <c r="AO91" i="1"/>
  <c r="AO181" i="1"/>
  <c r="AN170" i="1"/>
  <c r="AN150" i="1"/>
  <c r="AO80" i="1"/>
  <c r="AN20" i="1"/>
  <c r="AO176" i="1"/>
  <c r="AO144" i="1"/>
  <c r="AN40" i="1"/>
  <c r="AN176" i="1"/>
  <c r="AN134" i="1"/>
  <c r="AO112" i="1"/>
  <c r="AO68" i="1"/>
  <c r="AO164" i="1"/>
  <c r="AN76" i="1"/>
  <c r="AO140" i="1"/>
  <c r="AO72" i="1"/>
  <c r="AO117" i="1"/>
  <c r="AO100" i="1"/>
  <c r="AO92" i="1"/>
  <c r="AN196" i="1"/>
  <c r="AN171" i="1"/>
  <c r="AN155" i="1"/>
  <c r="AN139" i="1"/>
  <c r="AN123" i="1"/>
  <c r="AN98" i="1"/>
  <c r="AO82" i="1"/>
  <c r="AO66" i="1"/>
  <c r="AO50" i="1"/>
  <c r="AO34" i="1"/>
  <c r="AO18" i="1"/>
  <c r="AN82" i="1"/>
  <c r="AN50" i="1"/>
  <c r="AN18" i="1"/>
  <c r="AO133" i="1"/>
  <c r="AO89" i="1"/>
  <c r="AO81" i="1"/>
  <c r="AO73" i="1"/>
  <c r="AO65" i="1"/>
  <c r="AO57" i="1"/>
  <c r="AO49" i="1"/>
  <c r="AO41" i="1"/>
  <c r="AO33" i="1"/>
  <c r="AO25" i="1"/>
  <c r="AO17" i="1"/>
  <c r="AO9" i="1"/>
  <c r="AN83" i="1"/>
  <c r="AN67" i="1"/>
  <c r="AN51" i="1"/>
  <c r="AN35" i="1"/>
  <c r="AN19" i="1"/>
  <c r="AN146" i="1"/>
  <c r="AO149" i="1"/>
  <c r="AO167" i="1"/>
  <c r="AN112" i="1"/>
  <c r="AO165" i="1"/>
  <c r="AO101" i="1"/>
  <c r="AO147" i="1"/>
  <c r="AN138" i="1"/>
  <c r="AN72" i="1"/>
  <c r="AO173" i="1"/>
  <c r="AN93" i="1"/>
  <c r="AN158" i="1"/>
  <c r="AN136" i="1"/>
  <c r="AO114" i="1"/>
  <c r="AO170" i="1"/>
  <c r="AN130" i="1"/>
  <c r="AO99" i="1"/>
  <c r="AO123" i="1"/>
  <c r="AO115" i="1"/>
  <c r="AO98" i="1"/>
  <c r="AO90" i="1"/>
  <c r="AN183" i="1"/>
  <c r="AN167" i="1"/>
  <c r="AN151" i="1"/>
  <c r="AN135" i="1"/>
  <c r="AN119" i="1"/>
  <c r="AN94" i="1"/>
  <c r="AO78" i="1"/>
  <c r="AO62" i="1"/>
  <c r="AO46" i="1"/>
  <c r="AO30" i="1"/>
  <c r="AO14" i="1"/>
  <c r="AN74" i="1"/>
  <c r="AN42" i="1"/>
  <c r="AN10" i="1"/>
  <c r="AO125" i="1"/>
  <c r="AO87" i="1"/>
  <c r="AO79" i="1"/>
  <c r="AO71" i="1"/>
  <c r="AO63" i="1"/>
  <c r="AO55" i="1"/>
  <c r="AO47" i="1"/>
  <c r="AO39" i="1"/>
  <c r="AO31" i="1"/>
  <c r="AO23" i="1"/>
  <c r="AO15" i="1"/>
  <c r="AO7" i="1"/>
  <c r="AN79" i="1"/>
  <c r="AN63" i="1"/>
  <c r="AN47" i="1"/>
  <c r="AN31" i="1"/>
</calcChain>
</file>

<file path=xl/connections.xml><?xml version="1.0" encoding="utf-8"?>
<connections xmlns="http://schemas.openxmlformats.org/spreadsheetml/2006/main">
  <connection id="1" name="2222mg1" type="6" refreshedVersion="0" background="1" saveData="1">
    <textPr sourceFile="\\ASSURE\data\sediment_QA\SLQA\SLQA 2-2002\Results\2222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65mg" type="6" refreshedVersion="0" background="1" saveData="1">
    <textPr sourceFile="\\ASSURE\data\sediment_QA\SLQA\SLQA 2-2002\Results\65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<sst xmlns="http://schemas.openxmlformats.org/spreadsheetml/2006/main" count="876" uniqueCount="172">
  <si>
    <t>Reported</t>
  </si>
  <si>
    <t>Reported Sediment</t>
  </si>
  <si>
    <t>Actual Sediment</t>
  </si>
  <si>
    <t>Concentration</t>
  </si>
  <si>
    <t>Actual</t>
  </si>
  <si>
    <t>Sediment</t>
  </si>
  <si>
    <t>Fines</t>
  </si>
  <si>
    <t>Lab</t>
  </si>
  <si>
    <t>Sample</t>
  </si>
  <si>
    <t xml:space="preserve">Concentration </t>
  </si>
  <si>
    <t>Sand</t>
  </si>
  <si>
    <t xml:space="preserve">Sediment </t>
  </si>
  <si>
    <t xml:space="preserve"> Weight</t>
  </si>
  <si>
    <t>(mg/L)</t>
  </si>
  <si>
    <t>CN</t>
  </si>
  <si>
    <t>CVO</t>
  </si>
  <si>
    <t>IA</t>
  </si>
  <si>
    <t>IL</t>
  </si>
  <si>
    <t>KY</t>
  </si>
  <si>
    <t xml:space="preserve">LA </t>
  </si>
  <si>
    <t>MO</t>
  </si>
  <si>
    <t>MT</t>
  </si>
  <si>
    <t>%</t>
  </si>
  <si>
    <t>Median</t>
  </si>
  <si>
    <t>Name</t>
  </si>
  <si>
    <t>CA-GM</t>
  </si>
  <si>
    <t>USACE</t>
  </si>
  <si>
    <t>Terry Heinert</t>
  </si>
  <si>
    <t>Cheryl Joseph</t>
  </si>
  <si>
    <t>Arlene Sondergaard</t>
  </si>
  <si>
    <t xml:space="preserve">Participating Laboratories </t>
  </si>
  <si>
    <t>USGS Laboratories</t>
  </si>
  <si>
    <t>USGS Sediment Laboratory Quality Assurance Project</t>
  </si>
  <si>
    <t>MDPH</t>
  </si>
  <si>
    <t>WSLH</t>
  </si>
  <si>
    <t>GCMRC</t>
  </si>
  <si>
    <t>Lynda Seeger</t>
  </si>
  <si>
    <t>UWSP</t>
  </si>
  <si>
    <t>VDCLS</t>
  </si>
  <si>
    <t>CA</t>
  </si>
  <si>
    <t>&lt; 0.002</t>
  </si>
  <si>
    <t>&lt; 0.004</t>
  </si>
  <si>
    <t>&lt; 0.008</t>
  </si>
  <si>
    <t>&lt; 0.016</t>
  </si>
  <si>
    <t>&lt; 0.031</t>
  </si>
  <si>
    <t>Sharyl Holthus</t>
  </si>
  <si>
    <t>Weight (g)</t>
  </si>
  <si>
    <t>DHHS</t>
  </si>
  <si>
    <t>Sample ID</t>
  </si>
  <si>
    <t>Net Weight (g)</t>
  </si>
  <si>
    <t>Water</t>
  </si>
  <si>
    <t>Volume (mL)</t>
  </si>
  <si>
    <t>% Difference</t>
  </si>
  <si>
    <t>Lab ID#</t>
  </si>
  <si>
    <t>Median =</t>
  </si>
  <si>
    <t>25th =</t>
  </si>
  <si>
    <t>75th =</t>
  </si>
  <si>
    <t>Fps =</t>
  </si>
  <si>
    <t>Med -3 Fps</t>
  </si>
  <si>
    <t>Med +3 Fps</t>
  </si>
  <si>
    <t>Med -5%</t>
  </si>
  <si>
    <t>Med +5%</t>
  </si>
  <si>
    <t>Sediment Concentration</t>
  </si>
  <si>
    <t>11-USGS</t>
  </si>
  <si>
    <t>14-USGS</t>
  </si>
  <si>
    <t>15-USGS</t>
  </si>
  <si>
    <t>17-USGS</t>
  </si>
  <si>
    <t>18-USGS</t>
  </si>
  <si>
    <t>19-USGS</t>
  </si>
  <si>
    <t>20-USGS</t>
  </si>
  <si>
    <t>25-USGS</t>
  </si>
  <si>
    <t>Fines Split</t>
  </si>
  <si>
    <t>Sand Split</t>
  </si>
  <si>
    <t>Sediment Weight</t>
  </si>
  <si>
    <t>Maximim =</t>
  </si>
  <si>
    <t>Minimum =</t>
  </si>
  <si>
    <t>for chart scale</t>
  </si>
  <si>
    <t>Graham Matthews &amp; Associates (CA-GM)</t>
  </si>
  <si>
    <t>Canadian Environmental Laboratory (CN)</t>
  </si>
  <si>
    <t>UWSP - Environmental Task Force Laboratory (UWSP)</t>
  </si>
  <si>
    <t>Wisconsin State Lab of Hygiene (WSLH)</t>
  </si>
  <si>
    <t>Virginia Divison of Consolidated Laboratory Services (VDCLS)</t>
  </si>
  <si>
    <t>US ACE - Coastal and Hydraulics Laboratory (USACE)</t>
  </si>
  <si>
    <t>HRCEL</t>
  </si>
  <si>
    <t>Humboldt Redwood Company Environmental Lab (HRCEL)</t>
  </si>
  <si>
    <t>Target Fines</t>
  </si>
  <si>
    <t>Weight (mg)</t>
  </si>
  <si>
    <t>Target</t>
  </si>
  <si>
    <t>Target Sand</t>
  </si>
  <si>
    <t>SSC (mg/L)</t>
  </si>
  <si>
    <t>0.125-0.250 mm</t>
  </si>
  <si>
    <t>Cascades Volcano Observatory (CVO)</t>
  </si>
  <si>
    <t>Iowa Water Science Center (IA)</t>
  </si>
  <si>
    <t>Kentucky Water Science Center (KY)</t>
  </si>
  <si>
    <t>Missouri Water Science Center (MO)</t>
  </si>
  <si>
    <t>Grand Canyon Monitoring and Research Center (GCMRC)</t>
  </si>
  <si>
    <t>Montana Water Science Center (MT)</t>
  </si>
  <si>
    <t>Louisiana Water Science Center (LA)</t>
  </si>
  <si>
    <t>California Water Science Center (CA)</t>
  </si>
  <si>
    <t>SRWQL</t>
  </si>
  <si>
    <t>Spraugue River Water Quality Laboratory (SRWQL)</t>
  </si>
  <si>
    <t>Public Health Madison &amp; Dane County (MDPH)</t>
  </si>
  <si>
    <t>Nebraska Public Health Environmental Laboratory (DHHS)</t>
  </si>
  <si>
    <t>Comments</t>
  </si>
  <si>
    <t>Target Sed</t>
  </si>
  <si>
    <t>Analyst</t>
  </si>
  <si>
    <t>Illinois State Water Survey (IL)</t>
  </si>
  <si>
    <t>Brooke Pittman</t>
  </si>
  <si>
    <t>Kimberly Attig</t>
  </si>
  <si>
    <t>Tom Sabol</t>
  </si>
  <si>
    <t>10-Other</t>
  </si>
  <si>
    <t>13-Other</t>
  </si>
  <si>
    <t>16-Other</t>
  </si>
  <si>
    <t>23-Other</t>
  </si>
  <si>
    <t>27-Other</t>
  </si>
  <si>
    <t>28-Other</t>
  </si>
  <si>
    <t>29-Other</t>
  </si>
  <si>
    <t>30-Other</t>
  </si>
  <si>
    <t>31-Other</t>
  </si>
  <si>
    <t>34-Other</t>
  </si>
  <si>
    <t>36-Other</t>
  </si>
  <si>
    <t>Contract/Volunteer Laboratories</t>
  </si>
  <si>
    <t>Thomas Kirklin</t>
  </si>
  <si>
    <t>Keith Lackey</t>
  </si>
  <si>
    <t>Elizabeth Steen</t>
  </si>
  <si>
    <t>Sierra Keller</t>
  </si>
  <si>
    <t>Arizona Test Dust</t>
  </si>
  <si>
    <t>&lt;0.063 mm</t>
  </si>
  <si>
    <t>LA</t>
  </si>
  <si>
    <t>NM</t>
  </si>
  <si>
    <t>12-USGS</t>
  </si>
  <si>
    <t>Volume (L)</t>
  </si>
  <si>
    <t>New Mexico Water Science Center (NM)</t>
  </si>
  <si>
    <t>SF</t>
  </si>
  <si>
    <t>40-Other</t>
  </si>
  <si>
    <t>Kristi Wrigley</t>
  </si>
  <si>
    <t>J. Haucke</t>
  </si>
  <si>
    <t>Salmon Forever (SF)</t>
  </si>
  <si>
    <t>* 10 mg is the smallest amount I am confident in transferring to bottle</t>
  </si>
  <si>
    <t>Morro Bay National Estuary Program (MBNEP)</t>
  </si>
  <si>
    <t>Hydrologic Research Laboratory (HRL)</t>
  </si>
  <si>
    <t>MBNEP</t>
  </si>
  <si>
    <t>35-Other</t>
  </si>
  <si>
    <t>HRL</t>
  </si>
  <si>
    <t>41-USGS</t>
  </si>
  <si>
    <t>Joan Lopez</t>
  </si>
  <si>
    <t>% Sand</t>
  </si>
  <si>
    <t>Aimee Downs</t>
  </si>
  <si>
    <t>Karissa Willits</t>
  </si>
  <si>
    <t>Sample Specifications for SLQA Study 2-2017</t>
  </si>
  <si>
    <t>(conducted Oct/Nov 2017)</t>
  </si>
  <si>
    <t>Participating Laboratories - Study 2, 2017</t>
  </si>
  <si>
    <t>Number of Labs: 24</t>
  </si>
  <si>
    <t>City of Ithaca Water Treatment Plant (NY)</t>
  </si>
  <si>
    <t>NY</t>
  </si>
  <si>
    <t>21-Other</t>
  </si>
  <si>
    <t>Kelsey Boeff</t>
  </si>
  <si>
    <t>L. Bennett</t>
  </si>
  <si>
    <t>bottle broke during analysis</t>
  </si>
  <si>
    <t>Ben Harris</t>
  </si>
  <si>
    <t>Kelley Boland</t>
  </si>
  <si>
    <t>bottle leaked</t>
  </si>
  <si>
    <t>M. Spring</t>
  </si>
  <si>
    <t>Calden</t>
  </si>
  <si>
    <t>John Lucero</t>
  </si>
  <si>
    <t>Renee Andrews</t>
  </si>
  <si>
    <t>Anna Conlen</t>
  </si>
  <si>
    <t>clumped sand fraction</t>
  </si>
  <si>
    <t>Chen Yang</t>
  </si>
  <si>
    <t>Claudia Caamano</t>
  </si>
  <si>
    <t>Nadine LePore</t>
  </si>
  <si>
    <t>Stephen 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</si>
</sst>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"/>
    <numFmt numFmtId="166" formatCode="0.0"/>
    <numFmt numFmtId="167" formatCode="0.0000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Arial Unicode MS"/>
      <family val="2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9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Fill="1" applyBorder="1" applyAlignment="1"/>
    <xf numFmtId="2" fontId="4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0" fontId="6" fillId="0" borderId="0" xfId="0" applyFont="1" applyFill="1"/>
    <xf numFmtId="0" fontId="4" fillId="0" borderId="0" xfId="0" applyFont="1" applyFill="1" applyBorder="1"/>
    <xf numFmtId="2" fontId="4" fillId="0" borderId="0" xfId="0" applyNumberFormat="1" applyFont="1" applyBorder="1" applyAlignment="1">
      <alignment horizontal="center"/>
    </xf>
    <xf numFmtId="0" fontId="7" fillId="0" borderId="0" xfId="0" applyFont="1"/>
    <xf numFmtId="14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9" fillId="0" borderId="0" xfId="0" applyFont="1"/>
    <xf numFmtId="1" fontId="2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2" fontId="8" fillId="0" borderId="8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7" xfId="0" applyNumberForma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2" fillId="3" borderId="0" xfId="0" applyFont="1" applyFill="1" applyBorder="1" applyAlignment="1">
      <alignment horizontal="center"/>
    </xf>
    <xf numFmtId="0" fontId="2" fillId="4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166" fontId="8" fillId="3" borderId="0" xfId="0" applyNumberFormat="1" applyFont="1" applyFill="1" applyBorder="1" applyAlignment="1">
      <alignment horizontal="center"/>
    </xf>
    <xf numFmtId="0" fontId="8" fillId="3" borderId="0" xfId="0" applyNumberFormat="1" applyFont="1" applyFill="1" applyBorder="1" applyAlignment="1">
      <alignment horizontal="center"/>
    </xf>
    <xf numFmtId="2" fontId="8" fillId="3" borderId="0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5" xfId="0" applyNumberFormat="1" applyFont="1" applyFill="1" applyBorder="1" applyAlignment="1">
      <alignment horizontal="center"/>
    </xf>
    <xf numFmtId="1" fontId="8" fillId="3" borderId="0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2" applyFont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11" xfId="1" applyFont="1" applyBorder="1" applyAlignment="1">
      <alignment horizontal="center"/>
    </xf>
    <xf numFmtId="14" fontId="13" fillId="0" borderId="0" xfId="0" applyNumberFormat="1" applyFont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9" fillId="0" borderId="0" xfId="1" applyFont="1" applyFill="1"/>
    <xf numFmtId="0" fontId="4" fillId="0" borderId="0" xfId="1" applyFont="1" applyFill="1"/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0" xfId="1" applyFont="1" applyBorder="1" applyAlignment="1">
      <alignment horizontal="center"/>
    </xf>
    <xf numFmtId="0" fontId="4" fillId="0" borderId="0" xfId="2" quotePrefix="1" applyFont="1" applyBorder="1" applyAlignment="1">
      <alignment horizontal="left"/>
    </xf>
    <xf numFmtId="0" fontId="3" fillId="0" borderId="0" xfId="2" applyFont="1" applyBorder="1"/>
    <xf numFmtId="0" fontId="5" fillId="0" borderId="0" xfId="2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2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66" fontId="2" fillId="3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166" fontId="8" fillId="0" borderId="0" xfId="0" applyNumberFormat="1" applyFont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166" fontId="10" fillId="0" borderId="0" xfId="1" applyNumberFormat="1" applyFont="1" applyFill="1"/>
    <xf numFmtId="166" fontId="4" fillId="0" borderId="0" xfId="1" applyNumberFormat="1" applyFont="1" applyFill="1"/>
    <xf numFmtId="1" fontId="4" fillId="0" borderId="0" xfId="1" applyNumberFormat="1" applyFont="1"/>
    <xf numFmtId="166" fontId="4" fillId="0" borderId="0" xfId="1" applyNumberFormat="1" applyFont="1"/>
    <xf numFmtId="1" fontId="5" fillId="0" borderId="0" xfId="1" applyNumberFormat="1" applyFont="1" applyAlignment="1">
      <alignment horizontal="center"/>
    </xf>
    <xf numFmtId="166" fontId="5" fillId="0" borderId="0" xfId="1" applyNumberFormat="1" applyFont="1" applyAlignment="1">
      <alignment horizontal="center"/>
    </xf>
    <xf numFmtId="166" fontId="5" fillId="0" borderId="11" xfId="1" applyNumberFormat="1" applyFont="1" applyBorder="1" applyAlignment="1">
      <alignment horizontal="center"/>
    </xf>
    <xf numFmtId="1" fontId="5" fillId="0" borderId="11" xfId="1" applyNumberFormat="1" applyFont="1" applyBorder="1" applyAlignment="1">
      <alignment horizontal="center"/>
    </xf>
    <xf numFmtId="166" fontId="4" fillId="0" borderId="0" xfId="1" applyNumberFormat="1" applyFont="1" applyAlignment="1">
      <alignment horizontal="center"/>
    </xf>
    <xf numFmtId="1" fontId="4" fillId="0" borderId="0" xfId="1" applyNumberFormat="1" applyFont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1" fontId="4" fillId="0" borderId="0" xfId="1" applyNumberFormat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0" fontId="4" fillId="0" borderId="0" xfId="2" applyFont="1" applyBorder="1"/>
    <xf numFmtId="0" fontId="15" fillId="0" borderId="0" xfId="0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5" fillId="0" borderId="0" xfId="0" applyNumberFormat="1" applyFont="1" applyAlignment="1">
      <alignment horizontal="right"/>
    </xf>
    <xf numFmtId="2" fontId="16" fillId="0" borderId="0" xfId="0" applyNumberFormat="1" applyFont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4" fillId="0" borderId="0" xfId="0" applyNumberFormat="1" applyFont="1" applyFill="1"/>
    <xf numFmtId="167" fontId="8" fillId="0" borderId="0" xfId="0" applyNumberFormat="1" applyFont="1" applyBorder="1" applyAlignment="1">
      <alignment horizontal="center"/>
    </xf>
    <xf numFmtId="0" fontId="0" fillId="5" borderId="0" xfId="0" applyFill="1" applyBorder="1" applyAlignment="1">
      <alignment horizontal="center"/>
    </xf>
    <xf numFmtId="166" fontId="0" fillId="5" borderId="0" xfId="0" applyNumberForma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2" applyNumberFormat="1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3" fillId="0" borderId="0" xfId="0" applyFont="1" applyFill="1" applyAlignment="1">
      <alignment horizontal="center"/>
    </xf>
    <xf numFmtId="164" fontId="8" fillId="5" borderId="0" xfId="0" applyNumberFormat="1" applyFont="1" applyFill="1" applyBorder="1" applyAlignment="1">
      <alignment horizontal="center"/>
    </xf>
    <xf numFmtId="1" fontId="4" fillId="0" borderId="0" xfId="1" applyNumberFormat="1" applyFont="1" applyFill="1"/>
    <xf numFmtId="1" fontId="5" fillId="0" borderId="0" xfId="0" applyNumberFormat="1" applyFont="1" applyBorder="1"/>
    <xf numFmtId="1" fontId="4" fillId="0" borderId="0" xfId="0" applyNumberFormat="1" applyFont="1" applyBorder="1"/>
    <xf numFmtId="1" fontId="4" fillId="0" borderId="0" xfId="0" applyNumberFormat="1" applyFont="1"/>
    <xf numFmtId="165" fontId="4" fillId="0" borderId="0" xfId="1" applyNumberFormat="1" applyFont="1" applyAlignment="1">
      <alignment horizontal="center"/>
    </xf>
    <xf numFmtId="0" fontId="2" fillId="0" borderId="7" xfId="0" applyNumberFormat="1" applyFont="1" applyBorder="1" applyAlignment="1">
      <alignment horizontal="right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2" fillId="0" borderId="4" xfId="0" applyNumberFormat="1" applyFont="1" applyBorder="1" applyAlignment="1">
      <alignment horizontal="right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64" fontId="2" fillId="3" borderId="0" xfId="0" applyNumberFormat="1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4" fontId="0" fillId="5" borderId="0" xfId="0" applyNumberForma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8" fillId="5" borderId="0" xfId="0" applyNumberFormat="1" applyFont="1" applyFill="1" applyBorder="1" applyAlignment="1">
      <alignment horizontal="center"/>
    </xf>
    <xf numFmtId="2" fontId="8" fillId="5" borderId="0" xfId="0" applyNumberFormat="1" applyFont="1" applyFill="1" applyBorder="1" applyAlignment="1">
      <alignment horizontal="center"/>
    </xf>
    <xf numFmtId="166" fontId="8" fillId="5" borderId="0" xfId="0" applyNumberFormat="1" applyFont="1" applyFill="1" applyBorder="1" applyAlignment="1">
      <alignment horizontal="center"/>
    </xf>
    <xf numFmtId="1" fontId="8" fillId="5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14" fillId="0" borderId="2" xfId="0" applyFont="1" applyFill="1" applyBorder="1" applyAlignment="1"/>
    <xf numFmtId="0" fontId="14" fillId="0" borderId="0" xfId="0" applyFont="1" applyFill="1" applyBorder="1" applyAlignment="1"/>
    <xf numFmtId="2" fontId="0" fillId="5" borderId="0" xfId="0" applyNumberForma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5" fontId="8" fillId="3" borderId="0" xfId="0" applyNumberFormat="1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5" fillId="0" borderId="0" xfId="0" applyNumberFormat="1" applyFont="1" applyAlignment="1">
      <alignment horizontal="center" wrapText="1"/>
    </xf>
    <xf numFmtId="0" fontId="15" fillId="0" borderId="0" xfId="0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/>
    </xf>
  </cellXfs>
  <cellStyles count="3">
    <cellStyle name="Normal" xfId="0" builtinId="0"/>
    <cellStyle name="Normal_MW_results-2008-2" xfId="1"/>
    <cellStyle name="Normal_Pilot_sample_specs" xfId="2"/>
  </cellStyles>
  <dxfs count="0"/>
  <tableStyles count="0" defaultTableStyle="TableStyleMedium9" defaultPivotStyle="PivotStyleLight16"/>
  <colors>
    <mruColors>
      <color rgb="FFFF6600"/>
      <color rgb="FF0000FF"/>
      <color rgb="FFFFCC00"/>
      <color rgb="FF800080"/>
      <color rgb="FFFF0000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7.xml"/><Relationship Id="rId5" Type="http://schemas.openxmlformats.org/officeDocument/2006/relationships/chartsheet" Target="chartsheets/sheet2.xml"/><Relationship Id="rId15" Type="http://schemas.openxmlformats.org/officeDocument/2006/relationships/styles" Target="styles.xml"/><Relationship Id="rId10" Type="http://schemas.openxmlformats.org/officeDocument/2006/relationships/chartsheet" Target="chartsheets/sheet6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4.xml"/><Relationship Id="rId1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2,</a:t>
            </a:r>
            <a:r>
              <a:rPr lang="en-US" baseline="0"/>
              <a:t> 2017</a:t>
            </a:r>
            <a:r>
              <a:rPr lang="en-US"/>
              <a:t>
Fine Material Mass Percent Difference Results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179843288188728E-2"/>
          <c:y val="0.18270795484728666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 cap="flat" cmpd="sng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bubble3D val="0"/>
          </c:dPt>
          <c:dPt>
            <c:idx val="22"/>
            <c:bubble3D val="0"/>
          </c:dPt>
          <c:dPt>
            <c:idx val="23"/>
            <c:bubble3D val="0"/>
          </c:dPt>
          <c:dPt>
            <c:idx val="24"/>
            <c:bubble3D val="0"/>
          </c:dPt>
          <c:dPt>
            <c:idx val="25"/>
            <c:bubble3D val="0"/>
          </c:dPt>
          <c:dPt>
            <c:idx val="26"/>
            <c:bubble3D val="0"/>
          </c:dPt>
          <c:dPt>
            <c:idx val="27"/>
            <c:bubble3D val="0"/>
          </c:dPt>
          <c:dPt>
            <c:idx val="28"/>
            <c:bubble3D val="0"/>
          </c:dPt>
          <c:dPt>
            <c:idx val="29"/>
            <c:bubble3D val="0"/>
          </c:dPt>
          <c:dPt>
            <c:idx val="30"/>
            <c:bubble3D val="0"/>
          </c:dPt>
          <c:dPt>
            <c:idx val="31"/>
            <c:bubble3D val="0"/>
          </c:dPt>
          <c:dPt>
            <c:idx val="32"/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bubble3D val="0"/>
          </c:dPt>
          <c:dPt>
            <c:idx val="37"/>
            <c:bubble3D val="0"/>
          </c:dPt>
          <c:dPt>
            <c:idx val="38"/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40-Other</c:v>
                </c:pt>
                <c:pt idx="199">
                  <c:v>40-Other</c:v>
                </c:pt>
                <c:pt idx="200">
                  <c:v>40-Other</c:v>
                </c:pt>
                <c:pt idx="201">
                  <c:v>40-Other</c:v>
                </c:pt>
                <c:pt idx="202">
                  <c:v>40-Other</c:v>
                </c:pt>
                <c:pt idx="203">
                  <c:v>40-Other</c:v>
                </c:pt>
                <c:pt idx="204">
                  <c:v>40-Other</c:v>
                </c:pt>
                <c:pt idx="205">
                  <c:v>40-Other</c:v>
                </c:pt>
                <c:pt idx="206">
                  <c:v>40-Other</c:v>
                </c:pt>
                <c:pt idx="207">
                  <c:v>41-USGS</c:v>
                </c:pt>
                <c:pt idx="208">
                  <c:v>41-USGS</c:v>
                </c:pt>
                <c:pt idx="209">
                  <c:v>41-USGS</c:v>
                </c:pt>
                <c:pt idx="210">
                  <c:v>41-USGS</c:v>
                </c:pt>
                <c:pt idx="211">
                  <c:v>41-USGS</c:v>
                </c:pt>
                <c:pt idx="212">
                  <c:v>41-USGS</c:v>
                </c:pt>
                <c:pt idx="213">
                  <c:v>41-USGS</c:v>
                </c:pt>
                <c:pt idx="214">
                  <c:v>41-USGS</c:v>
                </c:pt>
                <c:pt idx="215">
                  <c:v>41-USGS</c:v>
                </c:pt>
              </c:strCache>
            </c:strRef>
          </c:cat>
          <c:val>
            <c:numRef>
              <c:f>Results!$Q$4:$Q$219</c:f>
              <c:numCache>
                <c:formatCode>0.00</c:formatCode>
                <c:ptCount val="216"/>
                <c:pt idx="3">
                  <c:v>-1.2006861063464824</c:v>
                </c:pt>
                <c:pt idx="6">
                  <c:v>-3.0660377358490569</c:v>
                </c:pt>
                <c:pt idx="7">
                  <c:v>-1.8830128205128134</c:v>
                </c:pt>
                <c:pt idx="8">
                  <c:v>-1.6225553704731932</c:v>
                </c:pt>
                <c:pt idx="11">
                  <c:v>-2.2284122562674153</c:v>
                </c:pt>
                <c:pt idx="12">
                  <c:v>-3.1558185404339336</c:v>
                </c:pt>
                <c:pt idx="13">
                  <c:v>-2.4915062287655805</c:v>
                </c:pt>
                <c:pt idx="14">
                  <c:v>-1.9480519480519474</c:v>
                </c:pt>
                <c:pt idx="15">
                  <c:v>-2.707006369426741</c:v>
                </c:pt>
                <c:pt idx="16">
                  <c:v>-2.2177822177822066</c:v>
                </c:pt>
                <c:pt idx="17">
                  <c:v>-3.3335406430748233</c:v>
                </c:pt>
                <c:pt idx="18">
                  <c:v>-7.2847682119205306</c:v>
                </c:pt>
                <c:pt idx="19">
                  <c:v>-7.4433656957928811</c:v>
                </c:pt>
                <c:pt idx="20">
                  <c:v>-10.787172011661804</c:v>
                </c:pt>
                <c:pt idx="21">
                  <c:v>-6.2500000000000027</c:v>
                </c:pt>
                <c:pt idx="22">
                  <c:v>-5.5309734513274238</c:v>
                </c:pt>
                <c:pt idx="23">
                  <c:v>-4.3939393939393927</c:v>
                </c:pt>
                <c:pt idx="24">
                  <c:v>-5.4320987654320945</c:v>
                </c:pt>
                <c:pt idx="25">
                  <c:v>-4.2105263157894681</c:v>
                </c:pt>
                <c:pt idx="26">
                  <c:v>28.952476363408675</c:v>
                </c:pt>
                <c:pt idx="30">
                  <c:v>-0.19685039370077936</c:v>
                </c:pt>
                <c:pt idx="31">
                  <c:v>-3.7120359955005746</c:v>
                </c:pt>
                <c:pt idx="32">
                  <c:v>-4.0290088638195041</c:v>
                </c:pt>
                <c:pt idx="33">
                  <c:v>-1.5422077922077913</c:v>
                </c:pt>
                <c:pt idx="34">
                  <c:v>-2.6545086119554204</c:v>
                </c:pt>
                <c:pt idx="35">
                  <c:v>3.7571018388417059</c:v>
                </c:pt>
                <c:pt idx="36">
                  <c:v>-8.4967320261437855</c:v>
                </c:pt>
                <c:pt idx="37">
                  <c:v>-9.5563139931740633</c:v>
                </c:pt>
                <c:pt idx="38">
                  <c:v>-5.9659090909091033</c:v>
                </c:pt>
                <c:pt idx="39">
                  <c:v>-1.8181818181818281</c:v>
                </c:pt>
                <c:pt idx="40">
                  <c:v>-3.4714445688689874</c:v>
                </c:pt>
                <c:pt idx="41">
                  <c:v>-1.5885022692889699</c:v>
                </c:pt>
                <c:pt idx="42">
                  <c:v>18.424218123496384</c:v>
                </c:pt>
                <c:pt idx="43">
                  <c:v>19.245511398022998</c:v>
                </c:pt>
                <c:pt idx="44">
                  <c:v>-4.3366224624473606</c:v>
                </c:pt>
                <c:pt idx="48">
                  <c:v>-7.3375262054507253</c:v>
                </c:pt>
                <c:pt idx="49">
                  <c:v>-4.9783549783549708</c:v>
                </c:pt>
                <c:pt idx="50">
                  <c:v>-3.4267912772585576</c:v>
                </c:pt>
                <c:pt idx="51">
                  <c:v>-2.8571428571428621</c:v>
                </c:pt>
                <c:pt idx="52">
                  <c:v>-2.5924437299035303</c:v>
                </c:pt>
                <c:pt idx="53">
                  <c:v>-5.3914009006230295</c:v>
                </c:pt>
                <c:pt idx="54">
                  <c:v>-2.2624434389140289</c:v>
                </c:pt>
                <c:pt idx="55">
                  <c:v>-0.77220077220076755</c:v>
                </c:pt>
                <c:pt idx="56">
                  <c:v>-1.7241379310344724</c:v>
                </c:pt>
                <c:pt idx="57">
                  <c:v>-3.9548022598870145</c:v>
                </c:pt>
                <c:pt idx="58">
                  <c:v>-5.6306306306306357</c:v>
                </c:pt>
                <c:pt idx="59">
                  <c:v>-6.2590975254730692</c:v>
                </c:pt>
                <c:pt idx="60">
                  <c:v>-8.2644628099173509</c:v>
                </c:pt>
                <c:pt idx="61">
                  <c:v>-3.772466916847709</c:v>
                </c:pt>
                <c:pt idx="66">
                  <c:v>-0.97276264591439776</c:v>
                </c:pt>
                <c:pt idx="67">
                  <c:v>-3.1973539140022043</c:v>
                </c:pt>
                <c:pt idx="68">
                  <c:v>-3.0468750000000004</c:v>
                </c:pt>
                <c:pt idx="69">
                  <c:v>-2.8539659006671556</c:v>
                </c:pt>
                <c:pt idx="70">
                  <c:v>-3.6890122967076571</c:v>
                </c:pt>
                <c:pt idx="71">
                  <c:v>-3.5064691543221476</c:v>
                </c:pt>
                <c:pt idx="72">
                  <c:v>-8.558558558558568</c:v>
                </c:pt>
                <c:pt idx="73">
                  <c:v>-4.6762589928057521</c:v>
                </c:pt>
                <c:pt idx="74">
                  <c:v>-4.3583535108958902</c:v>
                </c:pt>
                <c:pt idx="75">
                  <c:v>-2.5540275049115961</c:v>
                </c:pt>
                <c:pt idx="76">
                  <c:v>-2.7442371020856227</c:v>
                </c:pt>
                <c:pt idx="77">
                  <c:v>-3.2457496136012223</c:v>
                </c:pt>
                <c:pt idx="78">
                  <c:v>-3.3117624666920387</c:v>
                </c:pt>
                <c:pt idx="79">
                  <c:v>-3.7307540465850821</c:v>
                </c:pt>
                <c:pt idx="80">
                  <c:v>-1.828926905132185</c:v>
                </c:pt>
                <c:pt idx="81">
                  <c:v>-15.52795031055901</c:v>
                </c:pt>
                <c:pt idx="82">
                  <c:v>-3.5714285714285721</c:v>
                </c:pt>
                <c:pt idx="83">
                  <c:v>-3.0303030303030218</c:v>
                </c:pt>
                <c:pt idx="84">
                  <c:v>-2.9661016949152512</c:v>
                </c:pt>
                <c:pt idx="85">
                  <c:v>-3.6016949152542375</c:v>
                </c:pt>
                <c:pt idx="86">
                  <c:v>-3.015873015873014</c:v>
                </c:pt>
                <c:pt idx="87">
                  <c:v>-3.0854430379746947</c:v>
                </c:pt>
                <c:pt idx="88">
                  <c:v>-0.22004400880175834</c:v>
                </c:pt>
                <c:pt idx="89">
                  <c:v>-0.33378662381010321</c:v>
                </c:pt>
                <c:pt idx="90">
                  <c:v>-8.4745762711864483</c:v>
                </c:pt>
                <c:pt idx="91">
                  <c:v>-8.633093525179854</c:v>
                </c:pt>
                <c:pt idx="92">
                  <c:v>-7.848837209302328</c:v>
                </c:pt>
                <c:pt idx="93">
                  <c:v>-6.004140786749482</c:v>
                </c:pt>
                <c:pt idx="94">
                  <c:v>-7.1578947368421062</c:v>
                </c:pt>
                <c:pt idx="95">
                  <c:v>-5.8915946582875041</c:v>
                </c:pt>
                <c:pt idx="96">
                  <c:v>-3.5714285714285676</c:v>
                </c:pt>
                <c:pt idx="97">
                  <c:v>-2.1023403411344699</c:v>
                </c:pt>
                <c:pt idx="98">
                  <c:v>-0.76321551454488512</c:v>
                </c:pt>
                <c:pt idx="108">
                  <c:v>9.1836734693877524</c:v>
                </c:pt>
                <c:pt idx="109">
                  <c:v>16.194331983805668</c:v>
                </c:pt>
                <c:pt idx="110">
                  <c:v>-11.999999999999993</c:v>
                </c:pt>
                <c:pt idx="111">
                  <c:v>-2.0325203252032535</c:v>
                </c:pt>
                <c:pt idx="112">
                  <c:v>-2.6785714285714279</c:v>
                </c:pt>
                <c:pt idx="113">
                  <c:v>-5.1240992794235414</c:v>
                </c:pt>
                <c:pt idx="114">
                  <c:v>-3.0543435144783757</c:v>
                </c:pt>
                <c:pt idx="115">
                  <c:v>-1.6901968582223121</c:v>
                </c:pt>
                <c:pt idx="116">
                  <c:v>-0.94911020917888733</c:v>
                </c:pt>
                <c:pt idx="117">
                  <c:v>-5.0251256281407075</c:v>
                </c:pt>
                <c:pt idx="118">
                  <c:v>-5.2434456928839026</c:v>
                </c:pt>
                <c:pt idx="119">
                  <c:v>-3.7533512064343126</c:v>
                </c:pt>
                <c:pt idx="120">
                  <c:v>-1.8442622950819771</c:v>
                </c:pt>
                <c:pt idx="121">
                  <c:v>-3.467561521252787</c:v>
                </c:pt>
                <c:pt idx="122">
                  <c:v>-6.1832061068702364</c:v>
                </c:pt>
                <c:pt idx="123">
                  <c:v>-4.0416166466586629</c:v>
                </c:pt>
                <c:pt idx="124">
                  <c:v>-2.582582582582587</c:v>
                </c:pt>
                <c:pt idx="125">
                  <c:v>-1.5944195316392531</c:v>
                </c:pt>
                <c:pt idx="162">
                  <c:v>-1.9607843137254899</c:v>
                </c:pt>
                <c:pt idx="163">
                  <c:v>-10.606060606060607</c:v>
                </c:pt>
                <c:pt idx="164">
                  <c:v>-18.684210526315788</c:v>
                </c:pt>
                <c:pt idx="165">
                  <c:v>-0.79522862823061158</c:v>
                </c:pt>
                <c:pt idx="166">
                  <c:v>-6.2302006335797282</c:v>
                </c:pt>
                <c:pt idx="167">
                  <c:v>-4.0355125100887745</c:v>
                </c:pt>
                <c:pt idx="168">
                  <c:v>-6.1556791104050887</c:v>
                </c:pt>
                <c:pt idx="169">
                  <c:v>-3.1923383878691056</c:v>
                </c:pt>
                <c:pt idx="170">
                  <c:v>-2.7347652347652249</c:v>
                </c:pt>
                <c:pt idx="180">
                  <c:v>-16.666666666666668</c:v>
                </c:pt>
                <c:pt idx="182">
                  <c:v>-5.1724137931034369</c:v>
                </c:pt>
                <c:pt idx="183">
                  <c:v>-3.1847133757961812</c:v>
                </c:pt>
                <c:pt idx="184">
                  <c:v>-5.8486238532110022</c:v>
                </c:pt>
                <c:pt idx="185">
                  <c:v>-4.5771916214119388</c:v>
                </c:pt>
                <c:pt idx="186">
                  <c:v>-4.0740740740740771</c:v>
                </c:pt>
                <c:pt idx="187">
                  <c:v>-2.6462395543175554</c:v>
                </c:pt>
                <c:pt idx="188">
                  <c:v>-1.2173044509644841</c:v>
                </c:pt>
                <c:pt idx="189">
                  <c:v>-6.7510548523206637</c:v>
                </c:pt>
                <c:pt idx="190">
                  <c:v>-6.3670411985018731</c:v>
                </c:pt>
                <c:pt idx="191">
                  <c:v>-8.9673913043478191</c:v>
                </c:pt>
                <c:pt idx="192">
                  <c:v>-7.1984435797665407</c:v>
                </c:pt>
                <c:pt idx="193">
                  <c:v>-5.7562076749435596</c:v>
                </c:pt>
                <c:pt idx="194">
                  <c:v>-2.1634615384615339</c:v>
                </c:pt>
                <c:pt idx="195">
                  <c:v>-4.0958268933539301</c:v>
                </c:pt>
                <c:pt idx="196">
                  <c:v>-2.1311179338992092</c:v>
                </c:pt>
                <c:pt idx="197">
                  <c:v>-2.123672704559652</c:v>
                </c:pt>
                <c:pt idx="203">
                  <c:v>-5.9413580246913575</c:v>
                </c:pt>
                <c:pt idx="204">
                  <c:v>-4.9706457925636069</c:v>
                </c:pt>
                <c:pt idx="205">
                  <c:v>-5.2133655394525027</c:v>
                </c:pt>
                <c:pt idx="206">
                  <c:v>-2.8193722197857372</c:v>
                </c:pt>
              </c:numCache>
            </c:numRef>
          </c:val>
          <c:smooth val="0"/>
        </c:ser>
        <c:ser>
          <c:idx val="1"/>
          <c:order val="1"/>
          <c:tx>
            <c:v>Median (-3.47 %)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40-Other</c:v>
                </c:pt>
                <c:pt idx="199">
                  <c:v>40-Other</c:v>
                </c:pt>
                <c:pt idx="200">
                  <c:v>40-Other</c:v>
                </c:pt>
                <c:pt idx="201">
                  <c:v>40-Other</c:v>
                </c:pt>
                <c:pt idx="202">
                  <c:v>40-Other</c:v>
                </c:pt>
                <c:pt idx="203">
                  <c:v>40-Other</c:v>
                </c:pt>
                <c:pt idx="204">
                  <c:v>40-Other</c:v>
                </c:pt>
                <c:pt idx="205">
                  <c:v>40-Other</c:v>
                </c:pt>
                <c:pt idx="206">
                  <c:v>40-Other</c:v>
                </c:pt>
                <c:pt idx="207">
                  <c:v>41-USGS</c:v>
                </c:pt>
                <c:pt idx="208">
                  <c:v>41-USGS</c:v>
                </c:pt>
                <c:pt idx="209">
                  <c:v>41-USGS</c:v>
                </c:pt>
                <c:pt idx="210">
                  <c:v>41-USGS</c:v>
                </c:pt>
                <c:pt idx="211">
                  <c:v>41-USGS</c:v>
                </c:pt>
                <c:pt idx="212">
                  <c:v>41-USGS</c:v>
                </c:pt>
                <c:pt idx="213">
                  <c:v>41-USGS</c:v>
                </c:pt>
                <c:pt idx="214">
                  <c:v>41-USGS</c:v>
                </c:pt>
                <c:pt idx="215">
                  <c:v>41-USGS</c:v>
                </c:pt>
              </c:strCache>
            </c:strRef>
          </c:cat>
          <c:val>
            <c:numRef>
              <c:f>Results!$V$4:$V$219</c:f>
              <c:numCache>
                <c:formatCode>0.00</c:formatCode>
                <c:ptCount val="216"/>
                <c:pt idx="0">
                  <c:v>-3.469503045060887</c:v>
                </c:pt>
                <c:pt idx="1">
                  <c:v>-3.469503045060887</c:v>
                </c:pt>
                <c:pt idx="2">
                  <c:v>-3.469503045060887</c:v>
                </c:pt>
                <c:pt idx="3">
                  <c:v>-3.469503045060887</c:v>
                </c:pt>
                <c:pt idx="4">
                  <c:v>-3.469503045060887</c:v>
                </c:pt>
                <c:pt idx="5">
                  <c:v>-3.469503045060887</c:v>
                </c:pt>
                <c:pt idx="6">
                  <c:v>-3.469503045060887</c:v>
                </c:pt>
                <c:pt idx="7">
                  <c:v>-3.469503045060887</c:v>
                </c:pt>
                <c:pt idx="8">
                  <c:v>-3.469503045060887</c:v>
                </c:pt>
                <c:pt idx="9">
                  <c:v>-3.469503045060887</c:v>
                </c:pt>
                <c:pt idx="10">
                  <c:v>-3.469503045060887</c:v>
                </c:pt>
                <c:pt idx="11">
                  <c:v>-3.469503045060887</c:v>
                </c:pt>
                <c:pt idx="12">
                  <c:v>-3.469503045060887</c:v>
                </c:pt>
                <c:pt idx="13">
                  <c:v>-3.469503045060887</c:v>
                </c:pt>
                <c:pt idx="14">
                  <c:v>-3.469503045060887</c:v>
                </c:pt>
                <c:pt idx="15">
                  <c:v>-3.469503045060887</c:v>
                </c:pt>
                <c:pt idx="16">
                  <c:v>-3.469503045060887</c:v>
                </c:pt>
                <c:pt idx="17">
                  <c:v>-3.469503045060887</c:v>
                </c:pt>
                <c:pt idx="18">
                  <c:v>-3.469503045060887</c:v>
                </c:pt>
                <c:pt idx="19">
                  <c:v>-3.469503045060887</c:v>
                </c:pt>
                <c:pt idx="20">
                  <c:v>-3.469503045060887</c:v>
                </c:pt>
                <c:pt idx="21">
                  <c:v>-3.469503045060887</c:v>
                </c:pt>
                <c:pt idx="22">
                  <c:v>-3.469503045060887</c:v>
                </c:pt>
                <c:pt idx="23">
                  <c:v>-3.469503045060887</c:v>
                </c:pt>
                <c:pt idx="24">
                  <c:v>-3.469503045060887</c:v>
                </c:pt>
                <c:pt idx="25">
                  <c:v>-3.469503045060887</c:v>
                </c:pt>
                <c:pt idx="26">
                  <c:v>-3.469503045060887</c:v>
                </c:pt>
                <c:pt idx="27">
                  <c:v>-3.469503045060887</c:v>
                </c:pt>
                <c:pt idx="28">
                  <c:v>-3.469503045060887</c:v>
                </c:pt>
                <c:pt idx="29">
                  <c:v>-3.469503045060887</c:v>
                </c:pt>
                <c:pt idx="30">
                  <c:v>-3.469503045060887</c:v>
                </c:pt>
                <c:pt idx="31">
                  <c:v>-3.469503045060887</c:v>
                </c:pt>
                <c:pt idx="32">
                  <c:v>-3.469503045060887</c:v>
                </c:pt>
                <c:pt idx="33">
                  <c:v>-3.469503045060887</c:v>
                </c:pt>
                <c:pt idx="34">
                  <c:v>-3.469503045060887</c:v>
                </c:pt>
                <c:pt idx="35">
                  <c:v>-3.469503045060887</c:v>
                </c:pt>
                <c:pt idx="36">
                  <c:v>-3.469503045060887</c:v>
                </c:pt>
                <c:pt idx="37">
                  <c:v>-3.469503045060887</c:v>
                </c:pt>
                <c:pt idx="38">
                  <c:v>-3.469503045060887</c:v>
                </c:pt>
                <c:pt idx="39">
                  <c:v>-3.469503045060887</c:v>
                </c:pt>
                <c:pt idx="40">
                  <c:v>-3.469503045060887</c:v>
                </c:pt>
                <c:pt idx="41">
                  <c:v>-3.469503045060887</c:v>
                </c:pt>
                <c:pt idx="42">
                  <c:v>-3.469503045060887</c:v>
                </c:pt>
                <c:pt idx="43">
                  <c:v>-3.469503045060887</c:v>
                </c:pt>
                <c:pt idx="44">
                  <c:v>-3.469503045060887</c:v>
                </c:pt>
                <c:pt idx="45">
                  <c:v>-3.469503045060887</c:v>
                </c:pt>
                <c:pt idx="46">
                  <c:v>-3.469503045060887</c:v>
                </c:pt>
                <c:pt idx="47">
                  <c:v>-3.469503045060887</c:v>
                </c:pt>
                <c:pt idx="48">
                  <c:v>-3.469503045060887</c:v>
                </c:pt>
                <c:pt idx="49">
                  <c:v>-3.469503045060887</c:v>
                </c:pt>
                <c:pt idx="50">
                  <c:v>-3.469503045060887</c:v>
                </c:pt>
                <c:pt idx="51">
                  <c:v>-3.469503045060887</c:v>
                </c:pt>
                <c:pt idx="52">
                  <c:v>-3.469503045060887</c:v>
                </c:pt>
                <c:pt idx="53">
                  <c:v>-3.469503045060887</c:v>
                </c:pt>
                <c:pt idx="54">
                  <c:v>-3.469503045060887</c:v>
                </c:pt>
                <c:pt idx="55">
                  <c:v>-3.469503045060887</c:v>
                </c:pt>
                <c:pt idx="56">
                  <c:v>-3.469503045060887</c:v>
                </c:pt>
                <c:pt idx="57">
                  <c:v>-3.469503045060887</c:v>
                </c:pt>
                <c:pt idx="58">
                  <c:v>-3.469503045060887</c:v>
                </c:pt>
                <c:pt idx="59">
                  <c:v>-3.469503045060887</c:v>
                </c:pt>
                <c:pt idx="60">
                  <c:v>-3.469503045060887</c:v>
                </c:pt>
                <c:pt idx="61">
                  <c:v>-3.469503045060887</c:v>
                </c:pt>
                <c:pt idx="62">
                  <c:v>-3.469503045060887</c:v>
                </c:pt>
                <c:pt idx="63">
                  <c:v>-3.469503045060887</c:v>
                </c:pt>
                <c:pt idx="64">
                  <c:v>-3.469503045060887</c:v>
                </c:pt>
                <c:pt idx="65">
                  <c:v>-3.469503045060887</c:v>
                </c:pt>
                <c:pt idx="66">
                  <c:v>-3.469503045060887</c:v>
                </c:pt>
                <c:pt idx="67">
                  <c:v>-3.469503045060887</c:v>
                </c:pt>
                <c:pt idx="68">
                  <c:v>-3.469503045060887</c:v>
                </c:pt>
                <c:pt idx="69">
                  <c:v>-3.469503045060887</c:v>
                </c:pt>
                <c:pt idx="70">
                  <c:v>-3.469503045060887</c:v>
                </c:pt>
                <c:pt idx="71">
                  <c:v>-3.469503045060887</c:v>
                </c:pt>
                <c:pt idx="72">
                  <c:v>-3.469503045060887</c:v>
                </c:pt>
                <c:pt idx="73">
                  <c:v>-3.469503045060887</c:v>
                </c:pt>
                <c:pt idx="74">
                  <c:v>-3.469503045060887</c:v>
                </c:pt>
                <c:pt idx="75">
                  <c:v>-3.469503045060887</c:v>
                </c:pt>
                <c:pt idx="76">
                  <c:v>-3.469503045060887</c:v>
                </c:pt>
                <c:pt idx="77">
                  <c:v>-3.469503045060887</c:v>
                </c:pt>
                <c:pt idx="78">
                  <c:v>-3.469503045060887</c:v>
                </c:pt>
                <c:pt idx="79">
                  <c:v>-3.469503045060887</c:v>
                </c:pt>
                <c:pt idx="80">
                  <c:v>-3.469503045060887</c:v>
                </c:pt>
                <c:pt idx="81">
                  <c:v>-3.469503045060887</c:v>
                </c:pt>
                <c:pt idx="82">
                  <c:v>-3.469503045060887</c:v>
                </c:pt>
                <c:pt idx="83">
                  <c:v>-3.469503045060887</c:v>
                </c:pt>
                <c:pt idx="84">
                  <c:v>-3.469503045060887</c:v>
                </c:pt>
                <c:pt idx="85">
                  <c:v>-3.469503045060887</c:v>
                </c:pt>
                <c:pt idx="86">
                  <c:v>-3.469503045060887</c:v>
                </c:pt>
                <c:pt idx="87">
                  <c:v>-3.469503045060887</c:v>
                </c:pt>
                <c:pt idx="88">
                  <c:v>-3.469503045060887</c:v>
                </c:pt>
                <c:pt idx="89">
                  <c:v>-3.469503045060887</c:v>
                </c:pt>
                <c:pt idx="90">
                  <c:v>-3.469503045060887</c:v>
                </c:pt>
                <c:pt idx="91">
                  <c:v>-3.469503045060887</c:v>
                </c:pt>
                <c:pt idx="92">
                  <c:v>-3.469503045060887</c:v>
                </c:pt>
                <c:pt idx="93">
                  <c:v>-3.469503045060887</c:v>
                </c:pt>
                <c:pt idx="94">
                  <c:v>-3.469503045060887</c:v>
                </c:pt>
                <c:pt idx="95">
                  <c:v>-3.469503045060887</c:v>
                </c:pt>
                <c:pt idx="96">
                  <c:v>-3.469503045060887</c:v>
                </c:pt>
                <c:pt idx="97">
                  <c:v>-3.469503045060887</c:v>
                </c:pt>
                <c:pt idx="98">
                  <c:v>-3.469503045060887</c:v>
                </c:pt>
                <c:pt idx="99">
                  <c:v>-3.469503045060887</c:v>
                </c:pt>
                <c:pt idx="100">
                  <c:v>-3.469503045060887</c:v>
                </c:pt>
                <c:pt idx="101">
                  <c:v>-3.469503045060887</c:v>
                </c:pt>
                <c:pt idx="102">
                  <c:v>-3.469503045060887</c:v>
                </c:pt>
                <c:pt idx="103">
                  <c:v>-3.469503045060887</c:v>
                </c:pt>
                <c:pt idx="104">
                  <c:v>-3.469503045060887</c:v>
                </c:pt>
                <c:pt idx="105">
                  <c:v>-3.469503045060887</c:v>
                </c:pt>
                <c:pt idx="106">
                  <c:v>-3.469503045060887</c:v>
                </c:pt>
                <c:pt idx="107">
                  <c:v>-3.469503045060887</c:v>
                </c:pt>
                <c:pt idx="108">
                  <c:v>-3.469503045060887</c:v>
                </c:pt>
                <c:pt idx="109">
                  <c:v>-3.469503045060887</c:v>
                </c:pt>
                <c:pt idx="110">
                  <c:v>-3.469503045060887</c:v>
                </c:pt>
                <c:pt idx="111">
                  <c:v>-3.469503045060887</c:v>
                </c:pt>
                <c:pt idx="112">
                  <c:v>-3.469503045060887</c:v>
                </c:pt>
                <c:pt idx="113">
                  <c:v>-3.469503045060887</c:v>
                </c:pt>
                <c:pt idx="114">
                  <c:v>-3.469503045060887</c:v>
                </c:pt>
                <c:pt idx="115">
                  <c:v>-3.469503045060887</c:v>
                </c:pt>
                <c:pt idx="116">
                  <c:v>-3.469503045060887</c:v>
                </c:pt>
                <c:pt idx="117">
                  <c:v>-3.469503045060887</c:v>
                </c:pt>
                <c:pt idx="118">
                  <c:v>-3.469503045060887</c:v>
                </c:pt>
                <c:pt idx="119">
                  <c:v>-3.469503045060887</c:v>
                </c:pt>
                <c:pt idx="120">
                  <c:v>-3.469503045060887</c:v>
                </c:pt>
                <c:pt idx="121">
                  <c:v>-3.469503045060887</c:v>
                </c:pt>
                <c:pt idx="122">
                  <c:v>-3.469503045060887</c:v>
                </c:pt>
                <c:pt idx="123">
                  <c:v>-3.469503045060887</c:v>
                </c:pt>
                <c:pt idx="124">
                  <c:v>-3.469503045060887</c:v>
                </c:pt>
                <c:pt idx="125">
                  <c:v>-3.469503045060887</c:v>
                </c:pt>
                <c:pt idx="126">
                  <c:v>-3.469503045060887</c:v>
                </c:pt>
                <c:pt idx="127">
                  <c:v>-3.469503045060887</c:v>
                </c:pt>
                <c:pt idx="128">
                  <c:v>-3.469503045060887</c:v>
                </c:pt>
                <c:pt idx="129">
                  <c:v>-3.469503045060887</c:v>
                </c:pt>
                <c:pt idx="130">
                  <c:v>-3.469503045060887</c:v>
                </c:pt>
                <c:pt idx="131">
                  <c:v>-3.469503045060887</c:v>
                </c:pt>
                <c:pt idx="132">
                  <c:v>-3.469503045060887</c:v>
                </c:pt>
                <c:pt idx="133">
                  <c:v>-3.469503045060887</c:v>
                </c:pt>
                <c:pt idx="134">
                  <c:v>-3.469503045060887</c:v>
                </c:pt>
                <c:pt idx="135">
                  <c:v>-3.469503045060887</c:v>
                </c:pt>
                <c:pt idx="136">
                  <c:v>-3.469503045060887</c:v>
                </c:pt>
                <c:pt idx="137">
                  <c:v>-3.469503045060887</c:v>
                </c:pt>
                <c:pt idx="138">
                  <c:v>-3.469503045060887</c:v>
                </c:pt>
                <c:pt idx="139">
                  <c:v>-3.469503045060887</c:v>
                </c:pt>
                <c:pt idx="140">
                  <c:v>-3.469503045060887</c:v>
                </c:pt>
                <c:pt idx="141">
                  <c:v>-3.469503045060887</c:v>
                </c:pt>
                <c:pt idx="142">
                  <c:v>-3.469503045060887</c:v>
                </c:pt>
                <c:pt idx="143">
                  <c:v>-3.469503045060887</c:v>
                </c:pt>
                <c:pt idx="144">
                  <c:v>-3.469503045060887</c:v>
                </c:pt>
                <c:pt idx="145">
                  <c:v>-3.469503045060887</c:v>
                </c:pt>
                <c:pt idx="146">
                  <c:v>-3.469503045060887</c:v>
                </c:pt>
                <c:pt idx="147">
                  <c:v>-3.469503045060887</c:v>
                </c:pt>
                <c:pt idx="148">
                  <c:v>-3.469503045060887</c:v>
                </c:pt>
                <c:pt idx="149">
                  <c:v>-3.469503045060887</c:v>
                </c:pt>
                <c:pt idx="150">
                  <c:v>-3.469503045060887</c:v>
                </c:pt>
                <c:pt idx="151">
                  <c:v>-3.469503045060887</c:v>
                </c:pt>
                <c:pt idx="152">
                  <c:v>-3.469503045060887</c:v>
                </c:pt>
                <c:pt idx="153">
                  <c:v>-3.469503045060887</c:v>
                </c:pt>
                <c:pt idx="154">
                  <c:v>-3.469503045060887</c:v>
                </c:pt>
                <c:pt idx="155">
                  <c:v>-3.469503045060887</c:v>
                </c:pt>
                <c:pt idx="156">
                  <c:v>-3.469503045060887</c:v>
                </c:pt>
                <c:pt idx="157">
                  <c:v>-3.469503045060887</c:v>
                </c:pt>
                <c:pt idx="158">
                  <c:v>-3.469503045060887</c:v>
                </c:pt>
                <c:pt idx="159">
                  <c:v>-3.469503045060887</c:v>
                </c:pt>
                <c:pt idx="160">
                  <c:v>-3.469503045060887</c:v>
                </c:pt>
                <c:pt idx="161">
                  <c:v>-3.469503045060887</c:v>
                </c:pt>
                <c:pt idx="162">
                  <c:v>-3.469503045060887</c:v>
                </c:pt>
                <c:pt idx="163">
                  <c:v>-3.469503045060887</c:v>
                </c:pt>
                <c:pt idx="164">
                  <c:v>-3.469503045060887</c:v>
                </c:pt>
                <c:pt idx="165">
                  <c:v>-3.469503045060887</c:v>
                </c:pt>
                <c:pt idx="166">
                  <c:v>-3.469503045060887</c:v>
                </c:pt>
                <c:pt idx="167">
                  <c:v>-3.469503045060887</c:v>
                </c:pt>
                <c:pt idx="168">
                  <c:v>-3.469503045060887</c:v>
                </c:pt>
                <c:pt idx="169">
                  <c:v>-3.469503045060887</c:v>
                </c:pt>
                <c:pt idx="170">
                  <c:v>-3.469503045060887</c:v>
                </c:pt>
                <c:pt idx="171">
                  <c:v>-3.469503045060887</c:v>
                </c:pt>
                <c:pt idx="172">
                  <c:v>-3.469503045060887</c:v>
                </c:pt>
                <c:pt idx="173">
                  <c:v>-3.469503045060887</c:v>
                </c:pt>
                <c:pt idx="174">
                  <c:v>-3.469503045060887</c:v>
                </c:pt>
                <c:pt idx="175">
                  <c:v>-3.469503045060887</c:v>
                </c:pt>
                <c:pt idx="176">
                  <c:v>-3.469503045060887</c:v>
                </c:pt>
                <c:pt idx="177">
                  <c:v>-3.469503045060887</c:v>
                </c:pt>
                <c:pt idx="178">
                  <c:v>-3.469503045060887</c:v>
                </c:pt>
                <c:pt idx="179">
                  <c:v>-3.469503045060887</c:v>
                </c:pt>
                <c:pt idx="180">
                  <c:v>-3.469503045060887</c:v>
                </c:pt>
                <c:pt idx="181">
                  <c:v>-3.469503045060887</c:v>
                </c:pt>
                <c:pt idx="182">
                  <c:v>-3.469503045060887</c:v>
                </c:pt>
                <c:pt idx="183">
                  <c:v>-3.469503045060887</c:v>
                </c:pt>
                <c:pt idx="184">
                  <c:v>-3.469503045060887</c:v>
                </c:pt>
                <c:pt idx="185">
                  <c:v>-3.469503045060887</c:v>
                </c:pt>
                <c:pt idx="186">
                  <c:v>-3.469503045060887</c:v>
                </c:pt>
                <c:pt idx="187">
                  <c:v>-3.469503045060887</c:v>
                </c:pt>
                <c:pt idx="188">
                  <c:v>-3.469503045060887</c:v>
                </c:pt>
                <c:pt idx="189">
                  <c:v>-3.469503045060887</c:v>
                </c:pt>
                <c:pt idx="190">
                  <c:v>-3.469503045060887</c:v>
                </c:pt>
                <c:pt idx="191">
                  <c:v>-3.469503045060887</c:v>
                </c:pt>
                <c:pt idx="192">
                  <c:v>-3.469503045060887</c:v>
                </c:pt>
                <c:pt idx="193">
                  <c:v>-3.469503045060887</c:v>
                </c:pt>
                <c:pt idx="194">
                  <c:v>-3.469503045060887</c:v>
                </c:pt>
                <c:pt idx="195">
                  <c:v>-3.469503045060887</c:v>
                </c:pt>
                <c:pt idx="196">
                  <c:v>-3.469503045060887</c:v>
                </c:pt>
                <c:pt idx="197">
                  <c:v>-3.469503045060887</c:v>
                </c:pt>
                <c:pt idx="198">
                  <c:v>-3.469503045060887</c:v>
                </c:pt>
                <c:pt idx="199">
                  <c:v>-3.469503045060887</c:v>
                </c:pt>
                <c:pt idx="200">
                  <c:v>-3.469503045060887</c:v>
                </c:pt>
                <c:pt idx="201">
                  <c:v>-3.469503045060887</c:v>
                </c:pt>
                <c:pt idx="202">
                  <c:v>-3.469503045060887</c:v>
                </c:pt>
                <c:pt idx="203">
                  <c:v>-3.469503045060887</c:v>
                </c:pt>
                <c:pt idx="204">
                  <c:v>-3.469503045060887</c:v>
                </c:pt>
                <c:pt idx="205">
                  <c:v>-3.469503045060887</c:v>
                </c:pt>
                <c:pt idx="206">
                  <c:v>-3.469503045060887</c:v>
                </c:pt>
                <c:pt idx="207">
                  <c:v>-3.469503045060887</c:v>
                </c:pt>
                <c:pt idx="208">
                  <c:v>-3.469503045060887</c:v>
                </c:pt>
                <c:pt idx="209">
                  <c:v>-3.469503045060887</c:v>
                </c:pt>
                <c:pt idx="210">
                  <c:v>-3.469503045060887</c:v>
                </c:pt>
                <c:pt idx="211">
                  <c:v>-3.469503045060887</c:v>
                </c:pt>
                <c:pt idx="212">
                  <c:v>-3.469503045060887</c:v>
                </c:pt>
                <c:pt idx="213">
                  <c:v>-3.469503045060887</c:v>
                </c:pt>
                <c:pt idx="214">
                  <c:v>-3.469503045060887</c:v>
                </c:pt>
                <c:pt idx="215">
                  <c:v>-3.469503045060887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40-Other</c:v>
                </c:pt>
                <c:pt idx="199">
                  <c:v>40-Other</c:v>
                </c:pt>
                <c:pt idx="200">
                  <c:v>40-Other</c:v>
                </c:pt>
                <c:pt idx="201">
                  <c:v>40-Other</c:v>
                </c:pt>
                <c:pt idx="202">
                  <c:v>40-Other</c:v>
                </c:pt>
                <c:pt idx="203">
                  <c:v>40-Other</c:v>
                </c:pt>
                <c:pt idx="204">
                  <c:v>40-Other</c:v>
                </c:pt>
                <c:pt idx="205">
                  <c:v>40-Other</c:v>
                </c:pt>
                <c:pt idx="206">
                  <c:v>40-Other</c:v>
                </c:pt>
                <c:pt idx="207">
                  <c:v>41-USGS</c:v>
                </c:pt>
                <c:pt idx="208">
                  <c:v>41-USGS</c:v>
                </c:pt>
                <c:pt idx="209">
                  <c:v>41-USGS</c:v>
                </c:pt>
                <c:pt idx="210">
                  <c:v>41-USGS</c:v>
                </c:pt>
                <c:pt idx="211">
                  <c:v>41-USGS</c:v>
                </c:pt>
                <c:pt idx="212">
                  <c:v>41-USGS</c:v>
                </c:pt>
                <c:pt idx="213">
                  <c:v>41-USGS</c:v>
                </c:pt>
                <c:pt idx="214">
                  <c:v>41-USGS</c:v>
                </c:pt>
                <c:pt idx="215">
                  <c:v>41-USGS</c:v>
                </c:pt>
              </c:strCache>
            </c:strRef>
          </c:cat>
          <c:val>
            <c:numRef>
              <c:f>Results!$W$4:$W$219</c:f>
              <c:numCache>
                <c:formatCode>0.00</c:formatCode>
                <c:ptCount val="216"/>
                <c:pt idx="0">
                  <c:v>-8.4695030450608861</c:v>
                </c:pt>
                <c:pt idx="1">
                  <c:v>-8.4695030450608861</c:v>
                </c:pt>
                <c:pt idx="2">
                  <c:v>-8.4695030450608861</c:v>
                </c:pt>
                <c:pt idx="3">
                  <c:v>-8.4695030450608861</c:v>
                </c:pt>
                <c:pt idx="4">
                  <c:v>-8.4695030450608861</c:v>
                </c:pt>
                <c:pt idx="5">
                  <c:v>-8.4695030450608861</c:v>
                </c:pt>
                <c:pt idx="6">
                  <c:v>-8.4695030450608861</c:v>
                </c:pt>
                <c:pt idx="7">
                  <c:v>-8.4695030450608861</c:v>
                </c:pt>
                <c:pt idx="8">
                  <c:v>-8.4695030450608861</c:v>
                </c:pt>
                <c:pt idx="9">
                  <c:v>-8.4695030450608861</c:v>
                </c:pt>
                <c:pt idx="10">
                  <c:v>-8.4695030450608861</c:v>
                </c:pt>
                <c:pt idx="11">
                  <c:v>-8.4695030450608861</c:v>
                </c:pt>
                <c:pt idx="12">
                  <c:v>-8.4695030450608861</c:v>
                </c:pt>
                <c:pt idx="13">
                  <c:v>-8.4695030450608861</c:v>
                </c:pt>
                <c:pt idx="14">
                  <c:v>-8.4695030450608861</c:v>
                </c:pt>
                <c:pt idx="15">
                  <c:v>-8.4695030450608861</c:v>
                </c:pt>
                <c:pt idx="16">
                  <c:v>-8.4695030450608861</c:v>
                </c:pt>
                <c:pt idx="17">
                  <c:v>-8.4695030450608861</c:v>
                </c:pt>
                <c:pt idx="18">
                  <c:v>-8.4695030450608861</c:v>
                </c:pt>
                <c:pt idx="19">
                  <c:v>-8.4695030450608861</c:v>
                </c:pt>
                <c:pt idx="20">
                  <c:v>-8.4695030450608861</c:v>
                </c:pt>
                <c:pt idx="21">
                  <c:v>-8.4695030450608861</c:v>
                </c:pt>
                <c:pt idx="22">
                  <c:v>-8.4695030450608861</c:v>
                </c:pt>
                <c:pt idx="23">
                  <c:v>-8.4695030450608861</c:v>
                </c:pt>
                <c:pt idx="24">
                  <c:v>-8.4695030450608861</c:v>
                </c:pt>
                <c:pt idx="25">
                  <c:v>-8.4695030450608861</c:v>
                </c:pt>
                <c:pt idx="26">
                  <c:v>-8.4695030450608861</c:v>
                </c:pt>
                <c:pt idx="27">
                  <c:v>-8.4695030450608861</c:v>
                </c:pt>
                <c:pt idx="28">
                  <c:v>-8.4695030450608861</c:v>
                </c:pt>
                <c:pt idx="29">
                  <c:v>-8.4695030450608861</c:v>
                </c:pt>
                <c:pt idx="30">
                  <c:v>-8.4695030450608861</c:v>
                </c:pt>
                <c:pt idx="31">
                  <c:v>-8.4695030450608861</c:v>
                </c:pt>
                <c:pt idx="32">
                  <c:v>-8.4695030450608861</c:v>
                </c:pt>
                <c:pt idx="33">
                  <c:v>-8.4695030450608861</c:v>
                </c:pt>
                <c:pt idx="34">
                  <c:v>-8.4695030450608861</c:v>
                </c:pt>
                <c:pt idx="35">
                  <c:v>-8.4695030450608861</c:v>
                </c:pt>
                <c:pt idx="36">
                  <c:v>-8.4695030450608861</c:v>
                </c:pt>
                <c:pt idx="37">
                  <c:v>-8.4695030450608861</c:v>
                </c:pt>
                <c:pt idx="38">
                  <c:v>-8.4695030450608861</c:v>
                </c:pt>
                <c:pt idx="39">
                  <c:v>-8.4695030450608861</c:v>
                </c:pt>
                <c:pt idx="40">
                  <c:v>-8.4695030450608861</c:v>
                </c:pt>
                <c:pt idx="41">
                  <c:v>-8.4695030450608861</c:v>
                </c:pt>
                <c:pt idx="42">
                  <c:v>-8.4695030450608861</c:v>
                </c:pt>
                <c:pt idx="43">
                  <c:v>-8.4695030450608861</c:v>
                </c:pt>
                <c:pt idx="44">
                  <c:v>-8.4695030450608861</c:v>
                </c:pt>
                <c:pt idx="45">
                  <c:v>-8.4695030450608861</c:v>
                </c:pt>
                <c:pt idx="46">
                  <c:v>-8.4695030450608861</c:v>
                </c:pt>
                <c:pt idx="47">
                  <c:v>-8.4695030450608861</c:v>
                </c:pt>
                <c:pt idx="48">
                  <c:v>-8.4695030450608861</c:v>
                </c:pt>
                <c:pt idx="49">
                  <c:v>-8.4695030450608861</c:v>
                </c:pt>
                <c:pt idx="50">
                  <c:v>-8.4695030450608861</c:v>
                </c:pt>
                <c:pt idx="51">
                  <c:v>-8.4695030450608861</c:v>
                </c:pt>
                <c:pt idx="52">
                  <c:v>-8.4695030450608861</c:v>
                </c:pt>
                <c:pt idx="53">
                  <c:v>-8.4695030450608861</c:v>
                </c:pt>
                <c:pt idx="54">
                  <c:v>-8.4695030450608861</c:v>
                </c:pt>
                <c:pt idx="55">
                  <c:v>-8.4695030450608861</c:v>
                </c:pt>
                <c:pt idx="56">
                  <c:v>-8.4695030450608861</c:v>
                </c:pt>
                <c:pt idx="57">
                  <c:v>-8.4695030450608861</c:v>
                </c:pt>
                <c:pt idx="58">
                  <c:v>-8.4695030450608861</c:v>
                </c:pt>
                <c:pt idx="59">
                  <c:v>-8.4695030450608861</c:v>
                </c:pt>
                <c:pt idx="60">
                  <c:v>-8.4695030450608861</c:v>
                </c:pt>
                <c:pt idx="61">
                  <c:v>-8.4695030450608861</c:v>
                </c:pt>
                <c:pt idx="62">
                  <c:v>-8.4695030450608861</c:v>
                </c:pt>
                <c:pt idx="63">
                  <c:v>-8.4695030450608861</c:v>
                </c:pt>
                <c:pt idx="64">
                  <c:v>-8.4695030450608861</c:v>
                </c:pt>
                <c:pt idx="65">
                  <c:v>-8.4695030450608861</c:v>
                </c:pt>
                <c:pt idx="66">
                  <c:v>-8.4695030450608861</c:v>
                </c:pt>
                <c:pt idx="67">
                  <c:v>-8.4695030450608861</c:v>
                </c:pt>
                <c:pt idx="68">
                  <c:v>-8.4695030450608861</c:v>
                </c:pt>
                <c:pt idx="69">
                  <c:v>-8.4695030450608861</c:v>
                </c:pt>
                <c:pt idx="70">
                  <c:v>-8.4695030450608861</c:v>
                </c:pt>
                <c:pt idx="71">
                  <c:v>-8.4695030450608861</c:v>
                </c:pt>
                <c:pt idx="72">
                  <c:v>-8.4695030450608861</c:v>
                </c:pt>
                <c:pt idx="73">
                  <c:v>-8.4695030450608861</c:v>
                </c:pt>
                <c:pt idx="74">
                  <c:v>-8.4695030450608861</c:v>
                </c:pt>
                <c:pt idx="75">
                  <c:v>-8.4695030450608861</c:v>
                </c:pt>
                <c:pt idx="76">
                  <c:v>-8.4695030450608861</c:v>
                </c:pt>
                <c:pt idx="77">
                  <c:v>-8.4695030450608861</c:v>
                </c:pt>
                <c:pt idx="78">
                  <c:v>-8.4695030450608861</c:v>
                </c:pt>
                <c:pt idx="79">
                  <c:v>-8.4695030450608861</c:v>
                </c:pt>
                <c:pt idx="80">
                  <c:v>-8.4695030450608861</c:v>
                </c:pt>
                <c:pt idx="81">
                  <c:v>-8.4695030450608861</c:v>
                </c:pt>
                <c:pt idx="82">
                  <c:v>-8.4695030450608861</c:v>
                </c:pt>
                <c:pt idx="83">
                  <c:v>-8.4695030450608861</c:v>
                </c:pt>
                <c:pt idx="84">
                  <c:v>-8.4695030450608861</c:v>
                </c:pt>
                <c:pt idx="85">
                  <c:v>-8.4695030450608861</c:v>
                </c:pt>
                <c:pt idx="86">
                  <c:v>-8.4695030450608861</c:v>
                </c:pt>
                <c:pt idx="87">
                  <c:v>-8.4695030450608861</c:v>
                </c:pt>
                <c:pt idx="88">
                  <c:v>-8.4695030450608861</c:v>
                </c:pt>
                <c:pt idx="89">
                  <c:v>-8.4695030450608861</c:v>
                </c:pt>
                <c:pt idx="90">
                  <c:v>-8.4695030450608861</c:v>
                </c:pt>
                <c:pt idx="91">
                  <c:v>-8.4695030450608861</c:v>
                </c:pt>
                <c:pt idx="92">
                  <c:v>-8.4695030450608861</c:v>
                </c:pt>
                <c:pt idx="93">
                  <c:v>-8.4695030450608861</c:v>
                </c:pt>
                <c:pt idx="94">
                  <c:v>-8.4695030450608861</c:v>
                </c:pt>
                <c:pt idx="95">
                  <c:v>-8.4695030450608861</c:v>
                </c:pt>
                <c:pt idx="96">
                  <c:v>-8.4695030450608861</c:v>
                </c:pt>
                <c:pt idx="97">
                  <c:v>-8.4695030450608861</c:v>
                </c:pt>
                <c:pt idx="98">
                  <c:v>-8.4695030450608861</c:v>
                </c:pt>
                <c:pt idx="99">
                  <c:v>-8.4695030450608861</c:v>
                </c:pt>
                <c:pt idx="100">
                  <c:v>-8.4695030450608861</c:v>
                </c:pt>
                <c:pt idx="101">
                  <c:v>-8.4695030450608861</c:v>
                </c:pt>
                <c:pt idx="102">
                  <c:v>-8.4695030450608861</c:v>
                </c:pt>
                <c:pt idx="103">
                  <c:v>-8.4695030450608861</c:v>
                </c:pt>
                <c:pt idx="104">
                  <c:v>-8.4695030450608861</c:v>
                </c:pt>
                <c:pt idx="105">
                  <c:v>-8.4695030450608861</c:v>
                </c:pt>
                <c:pt idx="106">
                  <c:v>-8.4695030450608861</c:v>
                </c:pt>
                <c:pt idx="107">
                  <c:v>-8.4695030450608861</c:v>
                </c:pt>
                <c:pt idx="108">
                  <c:v>-8.4695030450608861</c:v>
                </c:pt>
                <c:pt idx="109">
                  <c:v>-8.4695030450608861</c:v>
                </c:pt>
                <c:pt idx="110">
                  <c:v>-8.4695030450608861</c:v>
                </c:pt>
                <c:pt idx="111">
                  <c:v>-8.4695030450608861</c:v>
                </c:pt>
                <c:pt idx="112">
                  <c:v>-8.4695030450608861</c:v>
                </c:pt>
                <c:pt idx="113">
                  <c:v>-8.4695030450608861</c:v>
                </c:pt>
                <c:pt idx="114">
                  <c:v>-8.4695030450608861</c:v>
                </c:pt>
                <c:pt idx="115">
                  <c:v>-8.4695030450608861</c:v>
                </c:pt>
                <c:pt idx="116">
                  <c:v>-8.4695030450608861</c:v>
                </c:pt>
                <c:pt idx="117">
                  <c:v>-8.4695030450608861</c:v>
                </c:pt>
                <c:pt idx="118">
                  <c:v>-8.4695030450608861</c:v>
                </c:pt>
                <c:pt idx="119">
                  <c:v>-8.4695030450608861</c:v>
                </c:pt>
                <c:pt idx="120">
                  <c:v>-8.4695030450608861</c:v>
                </c:pt>
                <c:pt idx="121">
                  <c:v>-8.4695030450608861</c:v>
                </c:pt>
                <c:pt idx="122">
                  <c:v>-8.4695030450608861</c:v>
                </c:pt>
                <c:pt idx="123">
                  <c:v>-8.4695030450608861</c:v>
                </c:pt>
                <c:pt idx="124">
                  <c:v>-8.4695030450608861</c:v>
                </c:pt>
                <c:pt idx="125">
                  <c:v>-8.4695030450608861</c:v>
                </c:pt>
                <c:pt idx="126">
                  <c:v>-8.4695030450608861</c:v>
                </c:pt>
                <c:pt idx="127">
                  <c:v>-8.4695030450608861</c:v>
                </c:pt>
                <c:pt idx="128">
                  <c:v>-8.4695030450608861</c:v>
                </c:pt>
                <c:pt idx="129">
                  <c:v>-8.4695030450608861</c:v>
                </c:pt>
                <c:pt idx="130">
                  <c:v>-8.4695030450608861</c:v>
                </c:pt>
                <c:pt idx="131">
                  <c:v>-8.4695030450608861</c:v>
                </c:pt>
                <c:pt idx="132">
                  <c:v>-8.4695030450608861</c:v>
                </c:pt>
                <c:pt idx="133">
                  <c:v>-8.4695030450608861</c:v>
                </c:pt>
                <c:pt idx="134">
                  <c:v>-8.4695030450608861</c:v>
                </c:pt>
                <c:pt idx="135">
                  <c:v>-8.4695030450608861</c:v>
                </c:pt>
                <c:pt idx="136">
                  <c:v>-8.4695030450608861</c:v>
                </c:pt>
                <c:pt idx="137">
                  <c:v>-8.4695030450608861</c:v>
                </c:pt>
                <c:pt idx="138">
                  <c:v>-8.4695030450608861</c:v>
                </c:pt>
                <c:pt idx="139">
                  <c:v>-8.4695030450608861</c:v>
                </c:pt>
                <c:pt idx="140">
                  <c:v>-8.4695030450608861</c:v>
                </c:pt>
                <c:pt idx="141">
                  <c:v>-8.4695030450608861</c:v>
                </c:pt>
                <c:pt idx="142">
                  <c:v>-8.4695030450608861</c:v>
                </c:pt>
                <c:pt idx="143">
                  <c:v>-8.4695030450608861</c:v>
                </c:pt>
                <c:pt idx="144">
                  <c:v>-8.4695030450608861</c:v>
                </c:pt>
                <c:pt idx="145">
                  <c:v>-8.4695030450608861</c:v>
                </c:pt>
                <c:pt idx="146">
                  <c:v>-8.4695030450608861</c:v>
                </c:pt>
                <c:pt idx="147">
                  <c:v>-8.4695030450608861</c:v>
                </c:pt>
                <c:pt idx="148">
                  <c:v>-8.4695030450608861</c:v>
                </c:pt>
                <c:pt idx="149">
                  <c:v>-8.4695030450608861</c:v>
                </c:pt>
                <c:pt idx="150">
                  <c:v>-8.4695030450608861</c:v>
                </c:pt>
                <c:pt idx="151">
                  <c:v>-8.4695030450608861</c:v>
                </c:pt>
                <c:pt idx="152">
                  <c:v>-8.4695030450608861</c:v>
                </c:pt>
                <c:pt idx="153">
                  <c:v>-8.4695030450608861</c:v>
                </c:pt>
                <c:pt idx="154">
                  <c:v>-8.4695030450608861</c:v>
                </c:pt>
                <c:pt idx="155">
                  <c:v>-8.4695030450608861</c:v>
                </c:pt>
                <c:pt idx="156">
                  <c:v>-8.4695030450608861</c:v>
                </c:pt>
                <c:pt idx="157">
                  <c:v>-8.4695030450608861</c:v>
                </c:pt>
                <c:pt idx="158">
                  <c:v>-8.4695030450608861</c:v>
                </c:pt>
                <c:pt idx="159">
                  <c:v>-8.4695030450608861</c:v>
                </c:pt>
                <c:pt idx="160">
                  <c:v>-8.4695030450608861</c:v>
                </c:pt>
                <c:pt idx="161">
                  <c:v>-8.4695030450608861</c:v>
                </c:pt>
                <c:pt idx="162">
                  <c:v>-8.4695030450608861</c:v>
                </c:pt>
                <c:pt idx="163">
                  <c:v>-8.4695030450608861</c:v>
                </c:pt>
                <c:pt idx="164">
                  <c:v>-8.4695030450608861</c:v>
                </c:pt>
                <c:pt idx="165">
                  <c:v>-8.4695030450608861</c:v>
                </c:pt>
                <c:pt idx="166">
                  <c:v>-8.4695030450608861</c:v>
                </c:pt>
                <c:pt idx="167">
                  <c:v>-8.4695030450608861</c:v>
                </c:pt>
                <c:pt idx="168">
                  <c:v>-8.4695030450608861</c:v>
                </c:pt>
                <c:pt idx="169">
                  <c:v>-8.4695030450608861</c:v>
                </c:pt>
                <c:pt idx="170">
                  <c:v>-8.4695030450608861</c:v>
                </c:pt>
                <c:pt idx="171">
                  <c:v>-8.4695030450608861</c:v>
                </c:pt>
                <c:pt idx="172">
                  <c:v>-8.4695030450608861</c:v>
                </c:pt>
                <c:pt idx="173">
                  <c:v>-8.4695030450608861</c:v>
                </c:pt>
                <c:pt idx="174">
                  <c:v>-8.4695030450608861</c:v>
                </c:pt>
                <c:pt idx="175">
                  <c:v>-8.4695030450608861</c:v>
                </c:pt>
                <c:pt idx="176">
                  <c:v>-8.4695030450608861</c:v>
                </c:pt>
                <c:pt idx="177">
                  <c:v>-8.4695030450608861</c:v>
                </c:pt>
                <c:pt idx="178">
                  <c:v>-8.4695030450608861</c:v>
                </c:pt>
                <c:pt idx="179">
                  <c:v>-8.4695030450608861</c:v>
                </c:pt>
                <c:pt idx="180">
                  <c:v>-8.4695030450608861</c:v>
                </c:pt>
                <c:pt idx="181">
                  <c:v>-8.4695030450608861</c:v>
                </c:pt>
                <c:pt idx="182">
                  <c:v>-8.4695030450608861</c:v>
                </c:pt>
                <c:pt idx="183">
                  <c:v>-8.4695030450608861</c:v>
                </c:pt>
                <c:pt idx="184">
                  <c:v>-8.4695030450608861</c:v>
                </c:pt>
                <c:pt idx="185">
                  <c:v>-8.4695030450608861</c:v>
                </c:pt>
                <c:pt idx="186">
                  <c:v>-8.4695030450608861</c:v>
                </c:pt>
                <c:pt idx="187">
                  <c:v>-8.4695030450608861</c:v>
                </c:pt>
                <c:pt idx="188">
                  <c:v>-8.4695030450608861</c:v>
                </c:pt>
                <c:pt idx="189">
                  <c:v>-8.4695030450608861</c:v>
                </c:pt>
                <c:pt idx="190">
                  <c:v>-8.4695030450608861</c:v>
                </c:pt>
                <c:pt idx="191">
                  <c:v>-8.4695030450608861</c:v>
                </c:pt>
                <c:pt idx="192">
                  <c:v>-8.4695030450608861</c:v>
                </c:pt>
                <c:pt idx="193">
                  <c:v>-8.4695030450608861</c:v>
                </c:pt>
                <c:pt idx="194">
                  <c:v>-8.4695030450608861</c:v>
                </c:pt>
                <c:pt idx="195">
                  <c:v>-8.4695030450608861</c:v>
                </c:pt>
                <c:pt idx="196">
                  <c:v>-8.4695030450608861</c:v>
                </c:pt>
                <c:pt idx="197">
                  <c:v>-8.4695030450608861</c:v>
                </c:pt>
                <c:pt idx="198">
                  <c:v>-8.4695030450608861</c:v>
                </c:pt>
                <c:pt idx="199">
                  <c:v>-8.4695030450608861</c:v>
                </c:pt>
                <c:pt idx="200">
                  <c:v>-8.4695030450608861</c:v>
                </c:pt>
                <c:pt idx="201">
                  <c:v>-8.4695030450608861</c:v>
                </c:pt>
                <c:pt idx="202">
                  <c:v>-8.4695030450608861</c:v>
                </c:pt>
                <c:pt idx="203">
                  <c:v>-8.4695030450608861</c:v>
                </c:pt>
                <c:pt idx="204">
                  <c:v>-8.4695030450608861</c:v>
                </c:pt>
                <c:pt idx="205">
                  <c:v>-8.4695030450608861</c:v>
                </c:pt>
                <c:pt idx="206">
                  <c:v>-8.4695030450608861</c:v>
                </c:pt>
                <c:pt idx="207">
                  <c:v>-8.4695030450608861</c:v>
                </c:pt>
                <c:pt idx="208">
                  <c:v>-8.4695030450608861</c:v>
                </c:pt>
                <c:pt idx="209">
                  <c:v>-8.4695030450608861</c:v>
                </c:pt>
                <c:pt idx="210">
                  <c:v>-8.4695030450608861</c:v>
                </c:pt>
                <c:pt idx="211">
                  <c:v>-8.4695030450608861</c:v>
                </c:pt>
                <c:pt idx="212">
                  <c:v>-8.4695030450608861</c:v>
                </c:pt>
                <c:pt idx="213">
                  <c:v>-8.4695030450608861</c:v>
                </c:pt>
                <c:pt idx="214">
                  <c:v>-8.4695030450608861</c:v>
                </c:pt>
                <c:pt idx="215">
                  <c:v>-8.4695030450608861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40-Other</c:v>
                </c:pt>
                <c:pt idx="199">
                  <c:v>40-Other</c:v>
                </c:pt>
                <c:pt idx="200">
                  <c:v>40-Other</c:v>
                </c:pt>
                <c:pt idx="201">
                  <c:v>40-Other</c:v>
                </c:pt>
                <c:pt idx="202">
                  <c:v>40-Other</c:v>
                </c:pt>
                <c:pt idx="203">
                  <c:v>40-Other</c:v>
                </c:pt>
                <c:pt idx="204">
                  <c:v>40-Other</c:v>
                </c:pt>
                <c:pt idx="205">
                  <c:v>40-Other</c:v>
                </c:pt>
                <c:pt idx="206">
                  <c:v>40-Other</c:v>
                </c:pt>
                <c:pt idx="207">
                  <c:v>41-USGS</c:v>
                </c:pt>
                <c:pt idx="208">
                  <c:v>41-USGS</c:v>
                </c:pt>
                <c:pt idx="209">
                  <c:v>41-USGS</c:v>
                </c:pt>
                <c:pt idx="210">
                  <c:v>41-USGS</c:v>
                </c:pt>
                <c:pt idx="211">
                  <c:v>41-USGS</c:v>
                </c:pt>
                <c:pt idx="212">
                  <c:v>41-USGS</c:v>
                </c:pt>
                <c:pt idx="213">
                  <c:v>41-USGS</c:v>
                </c:pt>
                <c:pt idx="214">
                  <c:v>41-USGS</c:v>
                </c:pt>
                <c:pt idx="215">
                  <c:v>41-USGS</c:v>
                </c:pt>
              </c:strCache>
            </c:strRef>
          </c:cat>
          <c:val>
            <c:numRef>
              <c:f>Results!$X$4:$X$219</c:f>
              <c:numCache>
                <c:formatCode>0.00</c:formatCode>
                <c:ptCount val="216"/>
                <c:pt idx="0">
                  <c:v>1.530496954939113</c:v>
                </c:pt>
                <c:pt idx="1">
                  <c:v>1.530496954939113</c:v>
                </c:pt>
                <c:pt idx="2">
                  <c:v>1.530496954939113</c:v>
                </c:pt>
                <c:pt idx="3">
                  <c:v>1.530496954939113</c:v>
                </c:pt>
                <c:pt idx="4">
                  <c:v>1.530496954939113</c:v>
                </c:pt>
                <c:pt idx="5">
                  <c:v>1.530496954939113</c:v>
                </c:pt>
                <c:pt idx="6">
                  <c:v>1.530496954939113</c:v>
                </c:pt>
                <c:pt idx="7">
                  <c:v>1.530496954939113</c:v>
                </c:pt>
                <c:pt idx="8">
                  <c:v>1.530496954939113</c:v>
                </c:pt>
                <c:pt idx="9">
                  <c:v>1.530496954939113</c:v>
                </c:pt>
                <c:pt idx="10">
                  <c:v>1.530496954939113</c:v>
                </c:pt>
                <c:pt idx="11">
                  <c:v>1.530496954939113</c:v>
                </c:pt>
                <c:pt idx="12">
                  <c:v>1.530496954939113</c:v>
                </c:pt>
                <c:pt idx="13">
                  <c:v>1.530496954939113</c:v>
                </c:pt>
                <c:pt idx="14">
                  <c:v>1.530496954939113</c:v>
                </c:pt>
                <c:pt idx="15">
                  <c:v>1.530496954939113</c:v>
                </c:pt>
                <c:pt idx="16">
                  <c:v>1.530496954939113</c:v>
                </c:pt>
                <c:pt idx="17">
                  <c:v>1.530496954939113</c:v>
                </c:pt>
                <c:pt idx="18">
                  <c:v>1.530496954939113</c:v>
                </c:pt>
                <c:pt idx="19">
                  <c:v>1.530496954939113</c:v>
                </c:pt>
                <c:pt idx="20">
                  <c:v>1.530496954939113</c:v>
                </c:pt>
                <c:pt idx="21">
                  <c:v>1.530496954939113</c:v>
                </c:pt>
                <c:pt idx="22">
                  <c:v>1.530496954939113</c:v>
                </c:pt>
                <c:pt idx="23">
                  <c:v>1.530496954939113</c:v>
                </c:pt>
                <c:pt idx="24">
                  <c:v>1.530496954939113</c:v>
                </c:pt>
                <c:pt idx="25">
                  <c:v>1.530496954939113</c:v>
                </c:pt>
                <c:pt idx="26">
                  <c:v>1.530496954939113</c:v>
                </c:pt>
                <c:pt idx="27">
                  <c:v>1.530496954939113</c:v>
                </c:pt>
                <c:pt idx="28">
                  <c:v>1.530496954939113</c:v>
                </c:pt>
                <c:pt idx="29">
                  <c:v>1.530496954939113</c:v>
                </c:pt>
                <c:pt idx="30">
                  <c:v>1.530496954939113</c:v>
                </c:pt>
                <c:pt idx="31">
                  <c:v>1.530496954939113</c:v>
                </c:pt>
                <c:pt idx="32">
                  <c:v>1.530496954939113</c:v>
                </c:pt>
                <c:pt idx="33">
                  <c:v>1.530496954939113</c:v>
                </c:pt>
                <c:pt idx="34">
                  <c:v>1.530496954939113</c:v>
                </c:pt>
                <c:pt idx="35">
                  <c:v>1.530496954939113</c:v>
                </c:pt>
                <c:pt idx="36">
                  <c:v>1.530496954939113</c:v>
                </c:pt>
                <c:pt idx="37">
                  <c:v>1.530496954939113</c:v>
                </c:pt>
                <c:pt idx="38">
                  <c:v>1.530496954939113</c:v>
                </c:pt>
                <c:pt idx="39">
                  <c:v>1.530496954939113</c:v>
                </c:pt>
                <c:pt idx="40">
                  <c:v>1.530496954939113</c:v>
                </c:pt>
                <c:pt idx="41">
                  <c:v>1.530496954939113</c:v>
                </c:pt>
                <c:pt idx="42">
                  <c:v>1.530496954939113</c:v>
                </c:pt>
                <c:pt idx="43">
                  <c:v>1.530496954939113</c:v>
                </c:pt>
                <c:pt idx="44">
                  <c:v>1.530496954939113</c:v>
                </c:pt>
                <c:pt idx="45">
                  <c:v>1.530496954939113</c:v>
                </c:pt>
                <c:pt idx="46">
                  <c:v>1.530496954939113</c:v>
                </c:pt>
                <c:pt idx="47">
                  <c:v>1.530496954939113</c:v>
                </c:pt>
                <c:pt idx="48">
                  <c:v>1.530496954939113</c:v>
                </c:pt>
                <c:pt idx="49">
                  <c:v>1.530496954939113</c:v>
                </c:pt>
                <c:pt idx="50">
                  <c:v>1.530496954939113</c:v>
                </c:pt>
                <c:pt idx="51">
                  <c:v>1.530496954939113</c:v>
                </c:pt>
                <c:pt idx="52">
                  <c:v>1.530496954939113</c:v>
                </c:pt>
                <c:pt idx="53">
                  <c:v>1.530496954939113</c:v>
                </c:pt>
                <c:pt idx="54">
                  <c:v>1.530496954939113</c:v>
                </c:pt>
                <c:pt idx="55">
                  <c:v>1.530496954939113</c:v>
                </c:pt>
                <c:pt idx="56">
                  <c:v>1.530496954939113</c:v>
                </c:pt>
                <c:pt idx="57">
                  <c:v>1.530496954939113</c:v>
                </c:pt>
                <c:pt idx="58">
                  <c:v>1.530496954939113</c:v>
                </c:pt>
                <c:pt idx="59">
                  <c:v>1.530496954939113</c:v>
                </c:pt>
                <c:pt idx="60">
                  <c:v>1.530496954939113</c:v>
                </c:pt>
                <c:pt idx="61">
                  <c:v>1.530496954939113</c:v>
                </c:pt>
                <c:pt idx="62">
                  <c:v>1.530496954939113</c:v>
                </c:pt>
                <c:pt idx="63">
                  <c:v>1.530496954939113</c:v>
                </c:pt>
                <c:pt idx="64">
                  <c:v>1.530496954939113</c:v>
                </c:pt>
                <c:pt idx="65">
                  <c:v>1.530496954939113</c:v>
                </c:pt>
                <c:pt idx="66">
                  <c:v>1.530496954939113</c:v>
                </c:pt>
                <c:pt idx="67">
                  <c:v>1.530496954939113</c:v>
                </c:pt>
                <c:pt idx="68">
                  <c:v>1.530496954939113</c:v>
                </c:pt>
                <c:pt idx="69">
                  <c:v>1.530496954939113</c:v>
                </c:pt>
                <c:pt idx="70">
                  <c:v>1.530496954939113</c:v>
                </c:pt>
                <c:pt idx="71">
                  <c:v>1.530496954939113</c:v>
                </c:pt>
                <c:pt idx="72">
                  <c:v>1.530496954939113</c:v>
                </c:pt>
                <c:pt idx="73">
                  <c:v>1.530496954939113</c:v>
                </c:pt>
                <c:pt idx="74">
                  <c:v>1.530496954939113</c:v>
                </c:pt>
                <c:pt idx="75">
                  <c:v>1.530496954939113</c:v>
                </c:pt>
                <c:pt idx="76">
                  <c:v>1.530496954939113</c:v>
                </c:pt>
                <c:pt idx="77">
                  <c:v>1.530496954939113</c:v>
                </c:pt>
                <c:pt idx="78">
                  <c:v>1.530496954939113</c:v>
                </c:pt>
                <c:pt idx="79">
                  <c:v>1.530496954939113</c:v>
                </c:pt>
                <c:pt idx="80">
                  <c:v>1.530496954939113</c:v>
                </c:pt>
                <c:pt idx="81">
                  <c:v>1.530496954939113</c:v>
                </c:pt>
                <c:pt idx="82">
                  <c:v>1.530496954939113</c:v>
                </c:pt>
                <c:pt idx="83">
                  <c:v>1.530496954939113</c:v>
                </c:pt>
                <c:pt idx="84">
                  <c:v>1.530496954939113</c:v>
                </c:pt>
                <c:pt idx="85">
                  <c:v>1.530496954939113</c:v>
                </c:pt>
                <c:pt idx="86">
                  <c:v>1.530496954939113</c:v>
                </c:pt>
                <c:pt idx="87">
                  <c:v>1.530496954939113</c:v>
                </c:pt>
                <c:pt idx="88">
                  <c:v>1.530496954939113</c:v>
                </c:pt>
                <c:pt idx="89">
                  <c:v>1.530496954939113</c:v>
                </c:pt>
                <c:pt idx="90">
                  <c:v>1.530496954939113</c:v>
                </c:pt>
                <c:pt idx="91">
                  <c:v>1.530496954939113</c:v>
                </c:pt>
                <c:pt idx="92">
                  <c:v>1.530496954939113</c:v>
                </c:pt>
                <c:pt idx="93">
                  <c:v>1.530496954939113</c:v>
                </c:pt>
                <c:pt idx="94">
                  <c:v>1.530496954939113</c:v>
                </c:pt>
                <c:pt idx="95">
                  <c:v>1.530496954939113</c:v>
                </c:pt>
                <c:pt idx="96">
                  <c:v>1.530496954939113</c:v>
                </c:pt>
                <c:pt idx="97">
                  <c:v>1.530496954939113</c:v>
                </c:pt>
                <c:pt idx="98">
                  <c:v>1.530496954939113</c:v>
                </c:pt>
                <c:pt idx="99">
                  <c:v>1.530496954939113</c:v>
                </c:pt>
                <c:pt idx="100">
                  <c:v>1.530496954939113</c:v>
                </c:pt>
                <c:pt idx="101">
                  <c:v>1.530496954939113</c:v>
                </c:pt>
                <c:pt idx="102">
                  <c:v>1.530496954939113</c:v>
                </c:pt>
                <c:pt idx="103">
                  <c:v>1.530496954939113</c:v>
                </c:pt>
                <c:pt idx="104">
                  <c:v>1.530496954939113</c:v>
                </c:pt>
                <c:pt idx="105">
                  <c:v>1.530496954939113</c:v>
                </c:pt>
                <c:pt idx="106">
                  <c:v>1.530496954939113</c:v>
                </c:pt>
                <c:pt idx="107">
                  <c:v>1.530496954939113</c:v>
                </c:pt>
                <c:pt idx="108">
                  <c:v>1.530496954939113</c:v>
                </c:pt>
                <c:pt idx="109">
                  <c:v>1.530496954939113</c:v>
                </c:pt>
                <c:pt idx="110">
                  <c:v>1.530496954939113</c:v>
                </c:pt>
                <c:pt idx="111">
                  <c:v>1.530496954939113</c:v>
                </c:pt>
                <c:pt idx="112">
                  <c:v>1.530496954939113</c:v>
                </c:pt>
                <c:pt idx="113">
                  <c:v>1.530496954939113</c:v>
                </c:pt>
                <c:pt idx="114">
                  <c:v>1.530496954939113</c:v>
                </c:pt>
                <c:pt idx="115">
                  <c:v>1.530496954939113</c:v>
                </c:pt>
                <c:pt idx="116">
                  <c:v>1.530496954939113</c:v>
                </c:pt>
                <c:pt idx="117">
                  <c:v>1.530496954939113</c:v>
                </c:pt>
                <c:pt idx="118">
                  <c:v>1.530496954939113</c:v>
                </c:pt>
                <c:pt idx="119">
                  <c:v>1.530496954939113</c:v>
                </c:pt>
                <c:pt idx="120">
                  <c:v>1.530496954939113</c:v>
                </c:pt>
                <c:pt idx="121">
                  <c:v>1.530496954939113</c:v>
                </c:pt>
                <c:pt idx="122">
                  <c:v>1.530496954939113</c:v>
                </c:pt>
                <c:pt idx="123">
                  <c:v>1.530496954939113</c:v>
                </c:pt>
                <c:pt idx="124">
                  <c:v>1.530496954939113</c:v>
                </c:pt>
                <c:pt idx="125">
                  <c:v>1.530496954939113</c:v>
                </c:pt>
                <c:pt idx="126">
                  <c:v>1.530496954939113</c:v>
                </c:pt>
                <c:pt idx="127">
                  <c:v>1.530496954939113</c:v>
                </c:pt>
                <c:pt idx="128">
                  <c:v>1.530496954939113</c:v>
                </c:pt>
                <c:pt idx="129">
                  <c:v>1.530496954939113</c:v>
                </c:pt>
                <c:pt idx="130">
                  <c:v>1.530496954939113</c:v>
                </c:pt>
                <c:pt idx="131">
                  <c:v>1.530496954939113</c:v>
                </c:pt>
                <c:pt idx="132">
                  <c:v>1.530496954939113</c:v>
                </c:pt>
                <c:pt idx="133">
                  <c:v>1.530496954939113</c:v>
                </c:pt>
                <c:pt idx="134">
                  <c:v>1.530496954939113</c:v>
                </c:pt>
                <c:pt idx="135">
                  <c:v>1.530496954939113</c:v>
                </c:pt>
                <c:pt idx="136">
                  <c:v>1.530496954939113</c:v>
                </c:pt>
                <c:pt idx="137">
                  <c:v>1.530496954939113</c:v>
                </c:pt>
                <c:pt idx="138">
                  <c:v>1.530496954939113</c:v>
                </c:pt>
                <c:pt idx="139">
                  <c:v>1.530496954939113</c:v>
                </c:pt>
                <c:pt idx="140">
                  <c:v>1.530496954939113</c:v>
                </c:pt>
                <c:pt idx="141">
                  <c:v>1.530496954939113</c:v>
                </c:pt>
                <c:pt idx="142">
                  <c:v>1.530496954939113</c:v>
                </c:pt>
                <c:pt idx="143">
                  <c:v>1.530496954939113</c:v>
                </c:pt>
                <c:pt idx="144">
                  <c:v>1.530496954939113</c:v>
                </c:pt>
                <c:pt idx="145">
                  <c:v>1.530496954939113</c:v>
                </c:pt>
                <c:pt idx="146">
                  <c:v>1.530496954939113</c:v>
                </c:pt>
                <c:pt idx="147">
                  <c:v>1.530496954939113</c:v>
                </c:pt>
                <c:pt idx="148">
                  <c:v>1.530496954939113</c:v>
                </c:pt>
                <c:pt idx="149">
                  <c:v>1.530496954939113</c:v>
                </c:pt>
                <c:pt idx="150">
                  <c:v>1.530496954939113</c:v>
                </c:pt>
                <c:pt idx="151">
                  <c:v>1.530496954939113</c:v>
                </c:pt>
                <c:pt idx="152">
                  <c:v>1.530496954939113</c:v>
                </c:pt>
                <c:pt idx="153">
                  <c:v>1.530496954939113</c:v>
                </c:pt>
                <c:pt idx="154">
                  <c:v>1.530496954939113</c:v>
                </c:pt>
                <c:pt idx="155">
                  <c:v>1.530496954939113</c:v>
                </c:pt>
                <c:pt idx="156">
                  <c:v>1.530496954939113</c:v>
                </c:pt>
                <c:pt idx="157">
                  <c:v>1.530496954939113</c:v>
                </c:pt>
                <c:pt idx="158">
                  <c:v>1.530496954939113</c:v>
                </c:pt>
                <c:pt idx="159">
                  <c:v>1.530496954939113</c:v>
                </c:pt>
                <c:pt idx="160">
                  <c:v>1.530496954939113</c:v>
                </c:pt>
                <c:pt idx="161">
                  <c:v>1.530496954939113</c:v>
                </c:pt>
                <c:pt idx="162">
                  <c:v>1.530496954939113</c:v>
                </c:pt>
                <c:pt idx="163">
                  <c:v>1.530496954939113</c:v>
                </c:pt>
                <c:pt idx="164">
                  <c:v>1.530496954939113</c:v>
                </c:pt>
                <c:pt idx="165">
                  <c:v>1.530496954939113</c:v>
                </c:pt>
                <c:pt idx="166">
                  <c:v>1.530496954939113</c:v>
                </c:pt>
                <c:pt idx="167">
                  <c:v>1.530496954939113</c:v>
                </c:pt>
                <c:pt idx="168">
                  <c:v>1.530496954939113</c:v>
                </c:pt>
                <c:pt idx="169">
                  <c:v>1.530496954939113</c:v>
                </c:pt>
                <c:pt idx="170">
                  <c:v>1.530496954939113</c:v>
                </c:pt>
                <c:pt idx="171">
                  <c:v>1.530496954939113</c:v>
                </c:pt>
                <c:pt idx="172">
                  <c:v>1.530496954939113</c:v>
                </c:pt>
                <c:pt idx="173">
                  <c:v>1.530496954939113</c:v>
                </c:pt>
                <c:pt idx="174">
                  <c:v>1.530496954939113</c:v>
                </c:pt>
                <c:pt idx="175">
                  <c:v>1.530496954939113</c:v>
                </c:pt>
                <c:pt idx="176">
                  <c:v>1.530496954939113</c:v>
                </c:pt>
                <c:pt idx="177">
                  <c:v>1.530496954939113</c:v>
                </c:pt>
                <c:pt idx="178">
                  <c:v>1.530496954939113</c:v>
                </c:pt>
                <c:pt idx="179">
                  <c:v>1.530496954939113</c:v>
                </c:pt>
                <c:pt idx="180">
                  <c:v>1.530496954939113</c:v>
                </c:pt>
                <c:pt idx="181">
                  <c:v>1.530496954939113</c:v>
                </c:pt>
                <c:pt idx="182">
                  <c:v>1.530496954939113</c:v>
                </c:pt>
                <c:pt idx="183">
                  <c:v>1.530496954939113</c:v>
                </c:pt>
                <c:pt idx="184">
                  <c:v>1.530496954939113</c:v>
                </c:pt>
                <c:pt idx="185">
                  <c:v>1.530496954939113</c:v>
                </c:pt>
                <c:pt idx="186">
                  <c:v>1.530496954939113</c:v>
                </c:pt>
                <c:pt idx="187">
                  <c:v>1.530496954939113</c:v>
                </c:pt>
                <c:pt idx="188">
                  <c:v>1.530496954939113</c:v>
                </c:pt>
                <c:pt idx="189">
                  <c:v>1.530496954939113</c:v>
                </c:pt>
                <c:pt idx="190">
                  <c:v>1.530496954939113</c:v>
                </c:pt>
                <c:pt idx="191">
                  <c:v>1.530496954939113</c:v>
                </c:pt>
                <c:pt idx="192">
                  <c:v>1.530496954939113</c:v>
                </c:pt>
                <c:pt idx="193">
                  <c:v>1.530496954939113</c:v>
                </c:pt>
                <c:pt idx="194">
                  <c:v>1.530496954939113</c:v>
                </c:pt>
                <c:pt idx="195">
                  <c:v>1.530496954939113</c:v>
                </c:pt>
                <c:pt idx="196">
                  <c:v>1.530496954939113</c:v>
                </c:pt>
                <c:pt idx="197">
                  <c:v>1.530496954939113</c:v>
                </c:pt>
                <c:pt idx="198">
                  <c:v>1.530496954939113</c:v>
                </c:pt>
                <c:pt idx="199">
                  <c:v>1.530496954939113</c:v>
                </c:pt>
                <c:pt idx="200">
                  <c:v>1.530496954939113</c:v>
                </c:pt>
                <c:pt idx="201">
                  <c:v>1.530496954939113</c:v>
                </c:pt>
                <c:pt idx="202">
                  <c:v>1.530496954939113</c:v>
                </c:pt>
                <c:pt idx="203">
                  <c:v>1.530496954939113</c:v>
                </c:pt>
                <c:pt idx="204">
                  <c:v>1.530496954939113</c:v>
                </c:pt>
                <c:pt idx="205">
                  <c:v>1.530496954939113</c:v>
                </c:pt>
                <c:pt idx="206">
                  <c:v>1.530496954939113</c:v>
                </c:pt>
                <c:pt idx="207">
                  <c:v>1.530496954939113</c:v>
                </c:pt>
                <c:pt idx="208">
                  <c:v>1.530496954939113</c:v>
                </c:pt>
                <c:pt idx="209">
                  <c:v>1.530496954939113</c:v>
                </c:pt>
                <c:pt idx="210">
                  <c:v>1.530496954939113</c:v>
                </c:pt>
                <c:pt idx="211">
                  <c:v>1.530496954939113</c:v>
                </c:pt>
                <c:pt idx="212">
                  <c:v>1.530496954939113</c:v>
                </c:pt>
                <c:pt idx="213">
                  <c:v>1.530496954939113</c:v>
                </c:pt>
                <c:pt idx="214">
                  <c:v>1.530496954939113</c:v>
                </c:pt>
                <c:pt idx="215">
                  <c:v>1.530496954939113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34"/>
            <c:bubble3D val="0"/>
          </c:dPt>
          <c:dPt>
            <c:idx val="45"/>
            <c:bubble3D val="0"/>
          </c:dPt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40-Other</c:v>
                </c:pt>
                <c:pt idx="199">
                  <c:v>40-Other</c:v>
                </c:pt>
                <c:pt idx="200">
                  <c:v>40-Other</c:v>
                </c:pt>
                <c:pt idx="201">
                  <c:v>40-Other</c:v>
                </c:pt>
                <c:pt idx="202">
                  <c:v>40-Other</c:v>
                </c:pt>
                <c:pt idx="203">
                  <c:v>40-Other</c:v>
                </c:pt>
                <c:pt idx="204">
                  <c:v>40-Other</c:v>
                </c:pt>
                <c:pt idx="205">
                  <c:v>40-Other</c:v>
                </c:pt>
                <c:pt idx="206">
                  <c:v>40-Other</c:v>
                </c:pt>
                <c:pt idx="207">
                  <c:v>41-USGS</c:v>
                </c:pt>
                <c:pt idx="208">
                  <c:v>41-USGS</c:v>
                </c:pt>
                <c:pt idx="209">
                  <c:v>41-USGS</c:v>
                </c:pt>
                <c:pt idx="210">
                  <c:v>41-USGS</c:v>
                </c:pt>
                <c:pt idx="211">
                  <c:v>41-USGS</c:v>
                </c:pt>
                <c:pt idx="212">
                  <c:v>41-USGS</c:v>
                </c:pt>
                <c:pt idx="213">
                  <c:v>41-USGS</c:v>
                </c:pt>
                <c:pt idx="214">
                  <c:v>41-USGS</c:v>
                </c:pt>
                <c:pt idx="215">
                  <c:v>41-USGS</c:v>
                </c:pt>
              </c:strCache>
            </c:strRef>
          </c:cat>
          <c:val>
            <c:numRef>
              <c:f>Results!$Y$4:$Y$219</c:f>
              <c:numCache>
                <c:formatCode>0.00</c:formatCode>
                <c:ptCount val="216"/>
                <c:pt idx="0">
                  <c:v>-11.094428087714254</c:v>
                </c:pt>
                <c:pt idx="1">
                  <c:v>-11.094428087714254</c:v>
                </c:pt>
                <c:pt idx="2">
                  <c:v>-11.094428087714254</c:v>
                </c:pt>
                <c:pt idx="3">
                  <c:v>-11.094428087714254</c:v>
                </c:pt>
                <c:pt idx="4">
                  <c:v>-11.094428087714254</c:v>
                </c:pt>
                <c:pt idx="5">
                  <c:v>-11.094428087714254</c:v>
                </c:pt>
                <c:pt idx="6">
                  <c:v>-11.094428087714254</c:v>
                </c:pt>
                <c:pt idx="7">
                  <c:v>-11.094428087714254</c:v>
                </c:pt>
                <c:pt idx="8">
                  <c:v>-11.094428087714254</c:v>
                </c:pt>
                <c:pt idx="9">
                  <c:v>-11.094428087714254</c:v>
                </c:pt>
                <c:pt idx="10">
                  <c:v>-11.094428087714254</c:v>
                </c:pt>
                <c:pt idx="11">
                  <c:v>-11.094428087714254</c:v>
                </c:pt>
                <c:pt idx="12">
                  <c:v>-11.094428087714254</c:v>
                </c:pt>
                <c:pt idx="13">
                  <c:v>-11.094428087714254</c:v>
                </c:pt>
                <c:pt idx="14">
                  <c:v>-11.094428087714254</c:v>
                </c:pt>
                <c:pt idx="15">
                  <c:v>-11.094428087714254</c:v>
                </c:pt>
                <c:pt idx="16">
                  <c:v>-11.094428087714254</c:v>
                </c:pt>
                <c:pt idx="17">
                  <c:v>-11.094428087714254</c:v>
                </c:pt>
                <c:pt idx="18">
                  <c:v>-11.094428087714254</c:v>
                </c:pt>
                <c:pt idx="19">
                  <c:v>-11.094428087714254</c:v>
                </c:pt>
                <c:pt idx="20">
                  <c:v>-11.094428087714254</c:v>
                </c:pt>
                <c:pt idx="21">
                  <c:v>-11.094428087714254</c:v>
                </c:pt>
                <c:pt idx="22">
                  <c:v>-11.094428087714254</c:v>
                </c:pt>
                <c:pt idx="23">
                  <c:v>-11.094428087714254</c:v>
                </c:pt>
                <c:pt idx="24">
                  <c:v>-11.094428087714254</c:v>
                </c:pt>
                <c:pt idx="25">
                  <c:v>-11.094428087714254</c:v>
                </c:pt>
                <c:pt idx="26">
                  <c:v>-11.094428087714254</c:v>
                </c:pt>
                <c:pt idx="27">
                  <c:v>-11.094428087714254</c:v>
                </c:pt>
                <c:pt idx="28">
                  <c:v>-11.094428087714254</c:v>
                </c:pt>
                <c:pt idx="29">
                  <c:v>-11.094428087714254</c:v>
                </c:pt>
                <c:pt idx="30">
                  <c:v>-11.094428087714254</c:v>
                </c:pt>
                <c:pt idx="31">
                  <c:v>-11.094428087714254</c:v>
                </c:pt>
                <c:pt idx="32">
                  <c:v>-11.094428087714254</c:v>
                </c:pt>
                <c:pt idx="33">
                  <c:v>-11.094428087714254</c:v>
                </c:pt>
                <c:pt idx="34">
                  <c:v>-11.094428087714254</c:v>
                </c:pt>
                <c:pt idx="35">
                  <c:v>-11.094428087714254</c:v>
                </c:pt>
                <c:pt idx="36">
                  <c:v>-11.094428087714254</c:v>
                </c:pt>
                <c:pt idx="37">
                  <c:v>-11.094428087714254</c:v>
                </c:pt>
                <c:pt idx="38">
                  <c:v>-11.094428087714254</c:v>
                </c:pt>
                <c:pt idx="39">
                  <c:v>-11.094428087714254</c:v>
                </c:pt>
                <c:pt idx="40">
                  <c:v>-11.094428087714254</c:v>
                </c:pt>
                <c:pt idx="41">
                  <c:v>-11.094428087714254</c:v>
                </c:pt>
                <c:pt idx="42">
                  <c:v>-11.094428087714254</c:v>
                </c:pt>
                <c:pt idx="43">
                  <c:v>-11.094428087714254</c:v>
                </c:pt>
                <c:pt idx="44">
                  <c:v>-11.094428087714254</c:v>
                </c:pt>
                <c:pt idx="45">
                  <c:v>-11.094428087714254</c:v>
                </c:pt>
                <c:pt idx="46">
                  <c:v>-11.094428087714254</c:v>
                </c:pt>
                <c:pt idx="47">
                  <c:v>-11.094428087714254</c:v>
                </c:pt>
                <c:pt idx="48">
                  <c:v>-11.094428087714254</c:v>
                </c:pt>
                <c:pt idx="49">
                  <c:v>-11.094428087714254</c:v>
                </c:pt>
                <c:pt idx="50">
                  <c:v>-11.094428087714254</c:v>
                </c:pt>
                <c:pt idx="51">
                  <c:v>-11.094428087714254</c:v>
                </c:pt>
                <c:pt idx="52">
                  <c:v>-11.094428087714254</c:v>
                </c:pt>
                <c:pt idx="53">
                  <c:v>-11.094428087714254</c:v>
                </c:pt>
                <c:pt idx="54">
                  <c:v>-11.094428087714254</c:v>
                </c:pt>
                <c:pt idx="55">
                  <c:v>-11.094428087714254</c:v>
                </c:pt>
                <c:pt idx="56">
                  <c:v>-11.094428087714254</c:v>
                </c:pt>
                <c:pt idx="57">
                  <c:v>-11.094428087714254</c:v>
                </c:pt>
                <c:pt idx="58">
                  <c:v>-11.094428087714254</c:v>
                </c:pt>
                <c:pt idx="59">
                  <c:v>-11.094428087714254</c:v>
                </c:pt>
                <c:pt idx="60">
                  <c:v>-11.094428087714254</c:v>
                </c:pt>
                <c:pt idx="61">
                  <c:v>-11.094428087714254</c:v>
                </c:pt>
                <c:pt idx="62">
                  <c:v>-11.094428087714254</c:v>
                </c:pt>
                <c:pt idx="63">
                  <c:v>-11.094428087714254</c:v>
                </c:pt>
                <c:pt idx="64">
                  <c:v>-11.094428087714254</c:v>
                </c:pt>
                <c:pt idx="65">
                  <c:v>-11.094428087714254</c:v>
                </c:pt>
                <c:pt idx="66">
                  <c:v>-11.094428087714254</c:v>
                </c:pt>
                <c:pt idx="67">
                  <c:v>-11.094428087714254</c:v>
                </c:pt>
                <c:pt idx="68">
                  <c:v>-11.094428087714254</c:v>
                </c:pt>
                <c:pt idx="69">
                  <c:v>-11.094428087714254</c:v>
                </c:pt>
                <c:pt idx="70">
                  <c:v>-11.094428087714254</c:v>
                </c:pt>
                <c:pt idx="71">
                  <c:v>-11.094428087714254</c:v>
                </c:pt>
                <c:pt idx="72">
                  <c:v>-11.094428087714254</c:v>
                </c:pt>
                <c:pt idx="73">
                  <c:v>-11.094428087714254</c:v>
                </c:pt>
                <c:pt idx="74">
                  <c:v>-11.094428087714254</c:v>
                </c:pt>
                <c:pt idx="75">
                  <c:v>-11.094428087714254</c:v>
                </c:pt>
                <c:pt idx="76">
                  <c:v>-11.094428087714254</c:v>
                </c:pt>
                <c:pt idx="77">
                  <c:v>-11.094428087714254</c:v>
                </c:pt>
                <c:pt idx="78">
                  <c:v>-11.094428087714254</c:v>
                </c:pt>
                <c:pt idx="79">
                  <c:v>-11.094428087714254</c:v>
                </c:pt>
                <c:pt idx="80">
                  <c:v>-11.094428087714254</c:v>
                </c:pt>
                <c:pt idx="81">
                  <c:v>-11.094428087714254</c:v>
                </c:pt>
                <c:pt idx="82">
                  <c:v>-11.094428087714254</c:v>
                </c:pt>
                <c:pt idx="83">
                  <c:v>-11.094428087714254</c:v>
                </c:pt>
                <c:pt idx="84">
                  <c:v>-11.094428087714254</c:v>
                </c:pt>
                <c:pt idx="85">
                  <c:v>-11.094428087714254</c:v>
                </c:pt>
                <c:pt idx="86">
                  <c:v>-11.094428087714254</c:v>
                </c:pt>
                <c:pt idx="87">
                  <c:v>-11.094428087714254</c:v>
                </c:pt>
                <c:pt idx="88">
                  <c:v>-11.094428087714254</c:v>
                </c:pt>
                <c:pt idx="89">
                  <c:v>-11.094428087714254</c:v>
                </c:pt>
                <c:pt idx="90">
                  <c:v>-11.094428087714254</c:v>
                </c:pt>
                <c:pt idx="91">
                  <c:v>-11.094428087714254</c:v>
                </c:pt>
                <c:pt idx="92">
                  <c:v>-11.094428087714254</c:v>
                </c:pt>
                <c:pt idx="93">
                  <c:v>-11.094428087714254</c:v>
                </c:pt>
                <c:pt idx="94">
                  <c:v>-11.094428087714254</c:v>
                </c:pt>
                <c:pt idx="95">
                  <c:v>-11.094428087714254</c:v>
                </c:pt>
                <c:pt idx="96">
                  <c:v>-11.094428087714254</c:v>
                </c:pt>
                <c:pt idx="97">
                  <c:v>-11.094428087714254</c:v>
                </c:pt>
                <c:pt idx="98">
                  <c:v>-11.094428087714254</c:v>
                </c:pt>
                <c:pt idx="99">
                  <c:v>-11.094428087714254</c:v>
                </c:pt>
                <c:pt idx="100">
                  <c:v>-11.094428087714254</c:v>
                </c:pt>
                <c:pt idx="101">
                  <c:v>-11.094428087714254</c:v>
                </c:pt>
                <c:pt idx="102">
                  <c:v>-11.094428087714254</c:v>
                </c:pt>
                <c:pt idx="103">
                  <c:v>-11.094428087714254</c:v>
                </c:pt>
                <c:pt idx="104">
                  <c:v>-11.094428087714254</c:v>
                </c:pt>
                <c:pt idx="105">
                  <c:v>-11.094428087714254</c:v>
                </c:pt>
                <c:pt idx="106">
                  <c:v>-11.094428087714254</c:v>
                </c:pt>
                <c:pt idx="107">
                  <c:v>-11.094428087714254</c:v>
                </c:pt>
                <c:pt idx="108">
                  <c:v>-11.094428087714254</c:v>
                </c:pt>
                <c:pt idx="109">
                  <c:v>-11.094428087714254</c:v>
                </c:pt>
                <c:pt idx="110">
                  <c:v>-11.094428087714254</c:v>
                </c:pt>
                <c:pt idx="111">
                  <c:v>-11.094428087714254</c:v>
                </c:pt>
                <c:pt idx="112">
                  <c:v>-11.094428087714254</c:v>
                </c:pt>
                <c:pt idx="113">
                  <c:v>-11.094428087714254</c:v>
                </c:pt>
                <c:pt idx="114">
                  <c:v>-11.094428087714254</c:v>
                </c:pt>
                <c:pt idx="115">
                  <c:v>-11.094428087714254</c:v>
                </c:pt>
                <c:pt idx="116">
                  <c:v>-11.094428087714254</c:v>
                </c:pt>
                <c:pt idx="117">
                  <c:v>-11.094428087714254</c:v>
                </c:pt>
                <c:pt idx="118">
                  <c:v>-11.094428087714254</c:v>
                </c:pt>
                <c:pt idx="119">
                  <c:v>-11.094428087714254</c:v>
                </c:pt>
                <c:pt idx="120">
                  <c:v>-11.094428087714254</c:v>
                </c:pt>
                <c:pt idx="121">
                  <c:v>-11.094428087714254</c:v>
                </c:pt>
                <c:pt idx="122">
                  <c:v>-11.094428087714254</c:v>
                </c:pt>
                <c:pt idx="123">
                  <c:v>-11.094428087714254</c:v>
                </c:pt>
                <c:pt idx="124">
                  <c:v>-11.094428087714254</c:v>
                </c:pt>
                <c:pt idx="125">
                  <c:v>-11.094428087714254</c:v>
                </c:pt>
                <c:pt idx="126">
                  <c:v>-11.094428087714254</c:v>
                </c:pt>
                <c:pt idx="127">
                  <c:v>-11.094428087714254</c:v>
                </c:pt>
                <c:pt idx="128">
                  <c:v>-11.094428087714254</c:v>
                </c:pt>
                <c:pt idx="129">
                  <c:v>-11.094428087714254</c:v>
                </c:pt>
                <c:pt idx="130">
                  <c:v>-11.094428087714254</c:v>
                </c:pt>
                <c:pt idx="131">
                  <c:v>-11.094428087714254</c:v>
                </c:pt>
                <c:pt idx="132">
                  <c:v>-11.094428087714254</c:v>
                </c:pt>
                <c:pt idx="133">
                  <c:v>-11.094428087714254</c:v>
                </c:pt>
                <c:pt idx="134">
                  <c:v>-11.094428087714254</c:v>
                </c:pt>
                <c:pt idx="135">
                  <c:v>-11.094428087714254</c:v>
                </c:pt>
                <c:pt idx="136">
                  <c:v>-11.094428087714254</c:v>
                </c:pt>
                <c:pt idx="137">
                  <c:v>-11.094428087714254</c:v>
                </c:pt>
                <c:pt idx="138">
                  <c:v>-11.094428087714254</c:v>
                </c:pt>
                <c:pt idx="139">
                  <c:v>-11.094428087714254</c:v>
                </c:pt>
                <c:pt idx="140">
                  <c:v>-11.094428087714254</c:v>
                </c:pt>
                <c:pt idx="141">
                  <c:v>-11.094428087714254</c:v>
                </c:pt>
                <c:pt idx="142">
                  <c:v>-11.094428087714254</c:v>
                </c:pt>
                <c:pt idx="143">
                  <c:v>-11.094428087714254</c:v>
                </c:pt>
                <c:pt idx="144">
                  <c:v>-11.094428087714254</c:v>
                </c:pt>
                <c:pt idx="145">
                  <c:v>-11.094428087714254</c:v>
                </c:pt>
                <c:pt idx="146">
                  <c:v>-11.094428087714254</c:v>
                </c:pt>
                <c:pt idx="147">
                  <c:v>-11.094428087714254</c:v>
                </c:pt>
                <c:pt idx="148">
                  <c:v>-11.094428087714254</c:v>
                </c:pt>
                <c:pt idx="149">
                  <c:v>-11.094428087714254</c:v>
                </c:pt>
                <c:pt idx="150">
                  <c:v>-11.094428087714254</c:v>
                </c:pt>
                <c:pt idx="151">
                  <c:v>-11.094428087714254</c:v>
                </c:pt>
                <c:pt idx="152">
                  <c:v>-11.094428087714254</c:v>
                </c:pt>
                <c:pt idx="153">
                  <c:v>-11.094428087714254</c:v>
                </c:pt>
                <c:pt idx="154">
                  <c:v>-11.094428087714254</c:v>
                </c:pt>
                <c:pt idx="155">
                  <c:v>-11.094428087714254</c:v>
                </c:pt>
                <c:pt idx="156">
                  <c:v>-11.094428087714254</c:v>
                </c:pt>
                <c:pt idx="157">
                  <c:v>-11.094428087714254</c:v>
                </c:pt>
                <c:pt idx="158">
                  <c:v>-11.094428087714254</c:v>
                </c:pt>
                <c:pt idx="159">
                  <c:v>-11.094428087714254</c:v>
                </c:pt>
                <c:pt idx="160">
                  <c:v>-11.094428087714254</c:v>
                </c:pt>
                <c:pt idx="161">
                  <c:v>-11.094428087714254</c:v>
                </c:pt>
                <c:pt idx="162">
                  <c:v>-11.094428087714254</c:v>
                </c:pt>
                <c:pt idx="163">
                  <c:v>-11.094428087714254</c:v>
                </c:pt>
                <c:pt idx="164">
                  <c:v>-11.094428087714254</c:v>
                </c:pt>
                <c:pt idx="165">
                  <c:v>-11.094428087714254</c:v>
                </c:pt>
                <c:pt idx="166">
                  <c:v>-11.094428087714254</c:v>
                </c:pt>
                <c:pt idx="167">
                  <c:v>-11.094428087714254</c:v>
                </c:pt>
                <c:pt idx="168">
                  <c:v>-11.094428087714254</c:v>
                </c:pt>
                <c:pt idx="169">
                  <c:v>-11.094428087714254</c:v>
                </c:pt>
                <c:pt idx="170">
                  <c:v>-11.094428087714254</c:v>
                </c:pt>
                <c:pt idx="171">
                  <c:v>-11.094428087714254</c:v>
                </c:pt>
                <c:pt idx="172">
                  <c:v>-11.094428087714254</c:v>
                </c:pt>
                <c:pt idx="173">
                  <c:v>-11.094428087714254</c:v>
                </c:pt>
                <c:pt idx="174">
                  <c:v>-11.094428087714254</c:v>
                </c:pt>
                <c:pt idx="175">
                  <c:v>-11.094428087714254</c:v>
                </c:pt>
                <c:pt idx="176">
                  <c:v>-11.094428087714254</c:v>
                </c:pt>
                <c:pt idx="177">
                  <c:v>-11.094428087714254</c:v>
                </c:pt>
                <c:pt idx="178">
                  <c:v>-11.094428087714254</c:v>
                </c:pt>
                <c:pt idx="179">
                  <c:v>-11.094428087714254</c:v>
                </c:pt>
                <c:pt idx="180">
                  <c:v>-11.094428087714254</c:v>
                </c:pt>
                <c:pt idx="181">
                  <c:v>-11.094428087714254</c:v>
                </c:pt>
                <c:pt idx="182">
                  <c:v>-11.094428087714254</c:v>
                </c:pt>
                <c:pt idx="183">
                  <c:v>-11.094428087714254</c:v>
                </c:pt>
                <c:pt idx="184">
                  <c:v>-11.094428087714254</c:v>
                </c:pt>
                <c:pt idx="185">
                  <c:v>-11.094428087714254</c:v>
                </c:pt>
                <c:pt idx="186">
                  <c:v>-11.094428087714254</c:v>
                </c:pt>
                <c:pt idx="187">
                  <c:v>-11.094428087714254</c:v>
                </c:pt>
                <c:pt idx="188">
                  <c:v>-11.094428087714254</c:v>
                </c:pt>
                <c:pt idx="189">
                  <c:v>-11.094428087714254</c:v>
                </c:pt>
                <c:pt idx="190">
                  <c:v>-11.094428087714254</c:v>
                </c:pt>
                <c:pt idx="191">
                  <c:v>-11.094428087714254</c:v>
                </c:pt>
                <c:pt idx="192">
                  <c:v>-11.094428087714254</c:v>
                </c:pt>
                <c:pt idx="193">
                  <c:v>-11.094428087714254</c:v>
                </c:pt>
                <c:pt idx="194">
                  <c:v>-11.094428087714254</c:v>
                </c:pt>
                <c:pt idx="195">
                  <c:v>-11.094428087714254</c:v>
                </c:pt>
                <c:pt idx="196">
                  <c:v>-11.094428087714254</c:v>
                </c:pt>
                <c:pt idx="197">
                  <c:v>-11.094428087714254</c:v>
                </c:pt>
                <c:pt idx="198">
                  <c:v>-11.094428087714254</c:v>
                </c:pt>
                <c:pt idx="199">
                  <c:v>-11.094428087714254</c:v>
                </c:pt>
                <c:pt idx="200">
                  <c:v>-11.094428087714254</c:v>
                </c:pt>
                <c:pt idx="201">
                  <c:v>-11.094428087714254</c:v>
                </c:pt>
                <c:pt idx="202">
                  <c:v>-11.094428087714254</c:v>
                </c:pt>
                <c:pt idx="203">
                  <c:v>-11.094428087714254</c:v>
                </c:pt>
                <c:pt idx="204">
                  <c:v>-11.094428087714254</c:v>
                </c:pt>
                <c:pt idx="205">
                  <c:v>-11.094428087714254</c:v>
                </c:pt>
                <c:pt idx="206">
                  <c:v>-11.094428087714254</c:v>
                </c:pt>
                <c:pt idx="207">
                  <c:v>-11.094428087714254</c:v>
                </c:pt>
                <c:pt idx="208">
                  <c:v>-11.094428087714254</c:v>
                </c:pt>
                <c:pt idx="209">
                  <c:v>-11.094428087714254</c:v>
                </c:pt>
                <c:pt idx="210">
                  <c:v>-11.094428087714254</c:v>
                </c:pt>
                <c:pt idx="211">
                  <c:v>-11.094428087714254</c:v>
                </c:pt>
                <c:pt idx="212">
                  <c:v>-11.094428087714254</c:v>
                </c:pt>
                <c:pt idx="213">
                  <c:v>-11.094428087714254</c:v>
                </c:pt>
                <c:pt idx="214">
                  <c:v>-11.094428087714254</c:v>
                </c:pt>
                <c:pt idx="215">
                  <c:v>-11.094428087714254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7"/>
            <c:bubble3D val="0"/>
          </c:dPt>
          <c:dPt>
            <c:idx val="34"/>
            <c:bubble3D val="0"/>
          </c:dPt>
          <c:dPt>
            <c:idx val="40"/>
            <c:bubble3D val="0"/>
          </c:dPt>
          <c:dPt>
            <c:idx val="45"/>
            <c:bubble3D val="0"/>
          </c:dPt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40-Other</c:v>
                </c:pt>
                <c:pt idx="199">
                  <c:v>40-Other</c:v>
                </c:pt>
                <c:pt idx="200">
                  <c:v>40-Other</c:v>
                </c:pt>
                <c:pt idx="201">
                  <c:v>40-Other</c:v>
                </c:pt>
                <c:pt idx="202">
                  <c:v>40-Other</c:v>
                </c:pt>
                <c:pt idx="203">
                  <c:v>40-Other</c:v>
                </c:pt>
                <c:pt idx="204">
                  <c:v>40-Other</c:v>
                </c:pt>
                <c:pt idx="205">
                  <c:v>40-Other</c:v>
                </c:pt>
                <c:pt idx="206">
                  <c:v>40-Other</c:v>
                </c:pt>
                <c:pt idx="207">
                  <c:v>41-USGS</c:v>
                </c:pt>
                <c:pt idx="208">
                  <c:v>41-USGS</c:v>
                </c:pt>
                <c:pt idx="209">
                  <c:v>41-USGS</c:v>
                </c:pt>
                <c:pt idx="210">
                  <c:v>41-USGS</c:v>
                </c:pt>
                <c:pt idx="211">
                  <c:v>41-USGS</c:v>
                </c:pt>
                <c:pt idx="212">
                  <c:v>41-USGS</c:v>
                </c:pt>
                <c:pt idx="213">
                  <c:v>41-USGS</c:v>
                </c:pt>
                <c:pt idx="214">
                  <c:v>41-USGS</c:v>
                </c:pt>
                <c:pt idx="215">
                  <c:v>41-USGS</c:v>
                </c:pt>
              </c:strCache>
            </c:strRef>
          </c:cat>
          <c:val>
            <c:numRef>
              <c:f>Results!$Z$4:$Z$219</c:f>
              <c:numCache>
                <c:formatCode>0.00</c:formatCode>
                <c:ptCount val="216"/>
                <c:pt idx="0">
                  <c:v>4.1554219975924802</c:v>
                </c:pt>
                <c:pt idx="1">
                  <c:v>4.1554219975924802</c:v>
                </c:pt>
                <c:pt idx="2">
                  <c:v>4.1554219975924802</c:v>
                </c:pt>
                <c:pt idx="3">
                  <c:v>4.1554219975924802</c:v>
                </c:pt>
                <c:pt idx="4">
                  <c:v>4.1554219975924802</c:v>
                </c:pt>
                <c:pt idx="5">
                  <c:v>4.1554219975924802</c:v>
                </c:pt>
                <c:pt idx="6">
                  <c:v>4.1554219975924802</c:v>
                </c:pt>
                <c:pt idx="7">
                  <c:v>4.1554219975924802</c:v>
                </c:pt>
                <c:pt idx="8">
                  <c:v>4.1554219975924802</c:v>
                </c:pt>
                <c:pt idx="9">
                  <c:v>4.1554219975924802</c:v>
                </c:pt>
                <c:pt idx="10">
                  <c:v>4.1554219975924802</c:v>
                </c:pt>
                <c:pt idx="11">
                  <c:v>4.1554219975924802</c:v>
                </c:pt>
                <c:pt idx="12">
                  <c:v>4.1554219975924802</c:v>
                </c:pt>
                <c:pt idx="13">
                  <c:v>4.1554219975924802</c:v>
                </c:pt>
                <c:pt idx="14">
                  <c:v>4.1554219975924802</c:v>
                </c:pt>
                <c:pt idx="15">
                  <c:v>4.1554219975924802</c:v>
                </c:pt>
                <c:pt idx="16">
                  <c:v>4.1554219975924802</c:v>
                </c:pt>
                <c:pt idx="17">
                  <c:v>4.1554219975924802</c:v>
                </c:pt>
                <c:pt idx="18">
                  <c:v>4.1554219975924802</c:v>
                </c:pt>
                <c:pt idx="19">
                  <c:v>4.1554219975924802</c:v>
                </c:pt>
                <c:pt idx="20">
                  <c:v>4.1554219975924802</c:v>
                </c:pt>
                <c:pt idx="21">
                  <c:v>4.1554219975924802</c:v>
                </c:pt>
                <c:pt idx="22">
                  <c:v>4.1554219975924802</c:v>
                </c:pt>
                <c:pt idx="23">
                  <c:v>4.1554219975924802</c:v>
                </c:pt>
                <c:pt idx="24">
                  <c:v>4.1554219975924802</c:v>
                </c:pt>
                <c:pt idx="25">
                  <c:v>4.1554219975924802</c:v>
                </c:pt>
                <c:pt idx="26">
                  <c:v>4.1554219975924802</c:v>
                </c:pt>
                <c:pt idx="27">
                  <c:v>4.1554219975924802</c:v>
                </c:pt>
                <c:pt idx="28">
                  <c:v>4.1554219975924802</c:v>
                </c:pt>
                <c:pt idx="29">
                  <c:v>4.1554219975924802</c:v>
                </c:pt>
                <c:pt idx="30">
                  <c:v>4.1554219975924802</c:v>
                </c:pt>
                <c:pt idx="31">
                  <c:v>4.1554219975924802</c:v>
                </c:pt>
                <c:pt idx="32">
                  <c:v>4.1554219975924802</c:v>
                </c:pt>
                <c:pt idx="33">
                  <c:v>4.1554219975924802</c:v>
                </c:pt>
                <c:pt idx="34">
                  <c:v>4.1554219975924802</c:v>
                </c:pt>
                <c:pt idx="35">
                  <c:v>4.1554219975924802</c:v>
                </c:pt>
                <c:pt idx="36">
                  <c:v>4.1554219975924802</c:v>
                </c:pt>
                <c:pt idx="37">
                  <c:v>4.1554219975924802</c:v>
                </c:pt>
                <c:pt idx="38">
                  <c:v>4.1554219975924802</c:v>
                </c:pt>
                <c:pt idx="39">
                  <c:v>4.1554219975924802</c:v>
                </c:pt>
                <c:pt idx="40">
                  <c:v>4.1554219975924802</c:v>
                </c:pt>
                <c:pt idx="41">
                  <c:v>4.1554219975924802</c:v>
                </c:pt>
                <c:pt idx="42">
                  <c:v>4.1554219975924802</c:v>
                </c:pt>
                <c:pt idx="43">
                  <c:v>4.1554219975924802</c:v>
                </c:pt>
                <c:pt idx="44">
                  <c:v>4.1554219975924802</c:v>
                </c:pt>
                <c:pt idx="45">
                  <c:v>4.1554219975924802</c:v>
                </c:pt>
                <c:pt idx="46">
                  <c:v>4.1554219975924802</c:v>
                </c:pt>
                <c:pt idx="47">
                  <c:v>4.1554219975924802</c:v>
                </c:pt>
                <c:pt idx="48">
                  <c:v>4.1554219975924802</c:v>
                </c:pt>
                <c:pt idx="49">
                  <c:v>4.1554219975924802</c:v>
                </c:pt>
                <c:pt idx="50">
                  <c:v>4.1554219975924802</c:v>
                </c:pt>
                <c:pt idx="51">
                  <c:v>4.1554219975924802</c:v>
                </c:pt>
                <c:pt idx="52">
                  <c:v>4.1554219975924802</c:v>
                </c:pt>
                <c:pt idx="53">
                  <c:v>4.1554219975924802</c:v>
                </c:pt>
                <c:pt idx="54">
                  <c:v>4.1554219975924802</c:v>
                </c:pt>
                <c:pt idx="55">
                  <c:v>4.1554219975924802</c:v>
                </c:pt>
                <c:pt idx="56">
                  <c:v>4.1554219975924802</c:v>
                </c:pt>
                <c:pt idx="57">
                  <c:v>4.1554219975924802</c:v>
                </c:pt>
                <c:pt idx="58">
                  <c:v>4.1554219975924802</c:v>
                </c:pt>
                <c:pt idx="59">
                  <c:v>4.1554219975924802</c:v>
                </c:pt>
                <c:pt idx="60">
                  <c:v>4.1554219975924802</c:v>
                </c:pt>
                <c:pt idx="61">
                  <c:v>4.1554219975924802</c:v>
                </c:pt>
                <c:pt idx="62">
                  <c:v>4.1554219975924802</c:v>
                </c:pt>
                <c:pt idx="63">
                  <c:v>4.1554219975924802</c:v>
                </c:pt>
                <c:pt idx="64">
                  <c:v>4.1554219975924802</c:v>
                </c:pt>
                <c:pt idx="65">
                  <c:v>4.1554219975924802</c:v>
                </c:pt>
                <c:pt idx="66">
                  <c:v>4.1554219975924802</c:v>
                </c:pt>
                <c:pt idx="67">
                  <c:v>4.1554219975924802</c:v>
                </c:pt>
                <c:pt idx="68">
                  <c:v>4.1554219975924802</c:v>
                </c:pt>
                <c:pt idx="69">
                  <c:v>4.1554219975924802</c:v>
                </c:pt>
                <c:pt idx="70">
                  <c:v>4.1554219975924802</c:v>
                </c:pt>
                <c:pt idx="71">
                  <c:v>4.1554219975924802</c:v>
                </c:pt>
                <c:pt idx="72">
                  <c:v>4.1554219975924802</c:v>
                </c:pt>
                <c:pt idx="73">
                  <c:v>4.1554219975924802</c:v>
                </c:pt>
                <c:pt idx="74">
                  <c:v>4.1554219975924802</c:v>
                </c:pt>
                <c:pt idx="75">
                  <c:v>4.1554219975924802</c:v>
                </c:pt>
                <c:pt idx="76">
                  <c:v>4.1554219975924802</c:v>
                </c:pt>
                <c:pt idx="77">
                  <c:v>4.1554219975924802</c:v>
                </c:pt>
                <c:pt idx="78">
                  <c:v>4.1554219975924802</c:v>
                </c:pt>
                <c:pt idx="79">
                  <c:v>4.1554219975924802</c:v>
                </c:pt>
                <c:pt idx="80">
                  <c:v>4.1554219975924802</c:v>
                </c:pt>
                <c:pt idx="81">
                  <c:v>4.1554219975924802</c:v>
                </c:pt>
                <c:pt idx="82">
                  <c:v>4.1554219975924802</c:v>
                </c:pt>
                <c:pt idx="83">
                  <c:v>4.1554219975924802</c:v>
                </c:pt>
                <c:pt idx="84">
                  <c:v>4.1554219975924802</c:v>
                </c:pt>
                <c:pt idx="85">
                  <c:v>4.1554219975924802</c:v>
                </c:pt>
                <c:pt idx="86">
                  <c:v>4.1554219975924802</c:v>
                </c:pt>
                <c:pt idx="87">
                  <c:v>4.1554219975924802</c:v>
                </c:pt>
                <c:pt idx="88">
                  <c:v>4.1554219975924802</c:v>
                </c:pt>
                <c:pt idx="89">
                  <c:v>4.1554219975924802</c:v>
                </c:pt>
                <c:pt idx="90">
                  <c:v>4.1554219975924802</c:v>
                </c:pt>
                <c:pt idx="91">
                  <c:v>4.1554219975924802</c:v>
                </c:pt>
                <c:pt idx="92">
                  <c:v>4.1554219975924802</c:v>
                </c:pt>
                <c:pt idx="93">
                  <c:v>4.1554219975924802</c:v>
                </c:pt>
                <c:pt idx="94">
                  <c:v>4.1554219975924802</c:v>
                </c:pt>
                <c:pt idx="95">
                  <c:v>4.1554219975924802</c:v>
                </c:pt>
                <c:pt idx="96">
                  <c:v>4.1554219975924802</c:v>
                </c:pt>
                <c:pt idx="97">
                  <c:v>4.1554219975924802</c:v>
                </c:pt>
                <c:pt idx="98">
                  <c:v>4.1554219975924802</c:v>
                </c:pt>
                <c:pt idx="99">
                  <c:v>4.1554219975924802</c:v>
                </c:pt>
                <c:pt idx="100">
                  <c:v>4.1554219975924802</c:v>
                </c:pt>
                <c:pt idx="101">
                  <c:v>4.1554219975924802</c:v>
                </c:pt>
                <c:pt idx="102">
                  <c:v>4.1554219975924802</c:v>
                </c:pt>
                <c:pt idx="103">
                  <c:v>4.1554219975924802</c:v>
                </c:pt>
                <c:pt idx="104">
                  <c:v>4.1554219975924802</c:v>
                </c:pt>
                <c:pt idx="105">
                  <c:v>4.1554219975924802</c:v>
                </c:pt>
                <c:pt idx="106">
                  <c:v>4.1554219975924802</c:v>
                </c:pt>
                <c:pt idx="107">
                  <c:v>4.1554219975924802</c:v>
                </c:pt>
                <c:pt idx="108">
                  <c:v>4.1554219975924802</c:v>
                </c:pt>
                <c:pt idx="109">
                  <c:v>4.1554219975924802</c:v>
                </c:pt>
                <c:pt idx="110">
                  <c:v>4.1554219975924802</c:v>
                </c:pt>
                <c:pt idx="111">
                  <c:v>4.1554219975924802</c:v>
                </c:pt>
                <c:pt idx="112">
                  <c:v>4.1554219975924802</c:v>
                </c:pt>
                <c:pt idx="113">
                  <c:v>4.1554219975924802</c:v>
                </c:pt>
                <c:pt idx="114">
                  <c:v>4.1554219975924802</c:v>
                </c:pt>
                <c:pt idx="115">
                  <c:v>4.1554219975924802</c:v>
                </c:pt>
                <c:pt idx="116">
                  <c:v>4.1554219975924802</c:v>
                </c:pt>
                <c:pt idx="117">
                  <c:v>4.1554219975924802</c:v>
                </c:pt>
                <c:pt idx="118">
                  <c:v>4.1554219975924802</c:v>
                </c:pt>
                <c:pt idx="119">
                  <c:v>4.1554219975924802</c:v>
                </c:pt>
                <c:pt idx="120">
                  <c:v>4.1554219975924802</c:v>
                </c:pt>
                <c:pt idx="121">
                  <c:v>4.1554219975924802</c:v>
                </c:pt>
                <c:pt idx="122">
                  <c:v>4.1554219975924802</c:v>
                </c:pt>
                <c:pt idx="123">
                  <c:v>4.1554219975924802</c:v>
                </c:pt>
                <c:pt idx="124">
                  <c:v>4.1554219975924802</c:v>
                </c:pt>
                <c:pt idx="125">
                  <c:v>4.1554219975924802</c:v>
                </c:pt>
                <c:pt idx="126">
                  <c:v>4.1554219975924802</c:v>
                </c:pt>
                <c:pt idx="127">
                  <c:v>4.1554219975924802</c:v>
                </c:pt>
                <c:pt idx="128">
                  <c:v>4.1554219975924802</c:v>
                </c:pt>
                <c:pt idx="129">
                  <c:v>4.1554219975924802</c:v>
                </c:pt>
                <c:pt idx="130">
                  <c:v>4.1554219975924802</c:v>
                </c:pt>
                <c:pt idx="131">
                  <c:v>4.1554219975924802</c:v>
                </c:pt>
                <c:pt idx="132">
                  <c:v>4.1554219975924802</c:v>
                </c:pt>
                <c:pt idx="133">
                  <c:v>4.1554219975924802</c:v>
                </c:pt>
                <c:pt idx="134">
                  <c:v>4.1554219975924802</c:v>
                </c:pt>
                <c:pt idx="135">
                  <c:v>4.1554219975924802</c:v>
                </c:pt>
                <c:pt idx="136">
                  <c:v>4.1554219975924802</c:v>
                </c:pt>
                <c:pt idx="137">
                  <c:v>4.1554219975924802</c:v>
                </c:pt>
                <c:pt idx="138">
                  <c:v>4.1554219975924802</c:v>
                </c:pt>
                <c:pt idx="139">
                  <c:v>4.1554219975924802</c:v>
                </c:pt>
                <c:pt idx="140">
                  <c:v>4.1554219975924802</c:v>
                </c:pt>
                <c:pt idx="141">
                  <c:v>4.1554219975924802</c:v>
                </c:pt>
                <c:pt idx="142">
                  <c:v>4.1554219975924802</c:v>
                </c:pt>
                <c:pt idx="143">
                  <c:v>4.1554219975924802</c:v>
                </c:pt>
                <c:pt idx="144">
                  <c:v>4.1554219975924802</c:v>
                </c:pt>
                <c:pt idx="145">
                  <c:v>4.1554219975924802</c:v>
                </c:pt>
                <c:pt idx="146">
                  <c:v>4.1554219975924802</c:v>
                </c:pt>
                <c:pt idx="147">
                  <c:v>4.1554219975924802</c:v>
                </c:pt>
                <c:pt idx="148">
                  <c:v>4.1554219975924802</c:v>
                </c:pt>
                <c:pt idx="149">
                  <c:v>4.1554219975924802</c:v>
                </c:pt>
                <c:pt idx="150">
                  <c:v>4.1554219975924802</c:v>
                </c:pt>
                <c:pt idx="151">
                  <c:v>4.1554219975924802</c:v>
                </c:pt>
                <c:pt idx="152">
                  <c:v>4.1554219975924802</c:v>
                </c:pt>
                <c:pt idx="153">
                  <c:v>4.1554219975924802</c:v>
                </c:pt>
                <c:pt idx="154">
                  <c:v>4.1554219975924802</c:v>
                </c:pt>
                <c:pt idx="155">
                  <c:v>4.1554219975924802</c:v>
                </c:pt>
                <c:pt idx="156">
                  <c:v>4.1554219975924802</c:v>
                </c:pt>
                <c:pt idx="157">
                  <c:v>4.1554219975924802</c:v>
                </c:pt>
                <c:pt idx="158">
                  <c:v>4.1554219975924802</c:v>
                </c:pt>
                <c:pt idx="159">
                  <c:v>4.1554219975924802</c:v>
                </c:pt>
                <c:pt idx="160">
                  <c:v>4.1554219975924802</c:v>
                </c:pt>
                <c:pt idx="161">
                  <c:v>4.1554219975924802</c:v>
                </c:pt>
                <c:pt idx="162">
                  <c:v>4.1554219975924802</c:v>
                </c:pt>
                <c:pt idx="163">
                  <c:v>4.1554219975924802</c:v>
                </c:pt>
                <c:pt idx="164">
                  <c:v>4.1554219975924802</c:v>
                </c:pt>
                <c:pt idx="165">
                  <c:v>4.1554219975924802</c:v>
                </c:pt>
                <c:pt idx="166">
                  <c:v>4.1554219975924802</c:v>
                </c:pt>
                <c:pt idx="167">
                  <c:v>4.1554219975924802</c:v>
                </c:pt>
                <c:pt idx="168">
                  <c:v>4.1554219975924802</c:v>
                </c:pt>
                <c:pt idx="169">
                  <c:v>4.1554219975924802</c:v>
                </c:pt>
                <c:pt idx="170">
                  <c:v>4.1554219975924802</c:v>
                </c:pt>
                <c:pt idx="171">
                  <c:v>4.1554219975924802</c:v>
                </c:pt>
                <c:pt idx="172">
                  <c:v>4.1554219975924802</c:v>
                </c:pt>
                <c:pt idx="173">
                  <c:v>4.1554219975924802</c:v>
                </c:pt>
                <c:pt idx="174">
                  <c:v>4.1554219975924802</c:v>
                </c:pt>
                <c:pt idx="175">
                  <c:v>4.1554219975924802</c:v>
                </c:pt>
                <c:pt idx="176">
                  <c:v>4.1554219975924802</c:v>
                </c:pt>
                <c:pt idx="177">
                  <c:v>4.1554219975924802</c:v>
                </c:pt>
                <c:pt idx="178">
                  <c:v>4.1554219975924802</c:v>
                </c:pt>
                <c:pt idx="179">
                  <c:v>4.1554219975924802</c:v>
                </c:pt>
                <c:pt idx="180">
                  <c:v>4.1554219975924802</c:v>
                </c:pt>
                <c:pt idx="181">
                  <c:v>4.1554219975924802</c:v>
                </c:pt>
                <c:pt idx="182">
                  <c:v>4.1554219975924802</c:v>
                </c:pt>
                <c:pt idx="183">
                  <c:v>4.1554219975924802</c:v>
                </c:pt>
                <c:pt idx="184">
                  <c:v>4.1554219975924802</c:v>
                </c:pt>
                <c:pt idx="185">
                  <c:v>4.1554219975924802</c:v>
                </c:pt>
                <c:pt idx="186">
                  <c:v>4.1554219975924802</c:v>
                </c:pt>
                <c:pt idx="187">
                  <c:v>4.1554219975924802</c:v>
                </c:pt>
                <c:pt idx="188">
                  <c:v>4.1554219975924802</c:v>
                </c:pt>
                <c:pt idx="189">
                  <c:v>4.1554219975924802</c:v>
                </c:pt>
                <c:pt idx="190">
                  <c:v>4.1554219975924802</c:v>
                </c:pt>
                <c:pt idx="191">
                  <c:v>4.1554219975924802</c:v>
                </c:pt>
                <c:pt idx="192">
                  <c:v>4.1554219975924802</c:v>
                </c:pt>
                <c:pt idx="193">
                  <c:v>4.1554219975924802</c:v>
                </c:pt>
                <c:pt idx="194">
                  <c:v>4.1554219975924802</c:v>
                </c:pt>
                <c:pt idx="195">
                  <c:v>4.1554219975924802</c:v>
                </c:pt>
                <c:pt idx="196">
                  <c:v>4.1554219975924802</c:v>
                </c:pt>
                <c:pt idx="197">
                  <c:v>4.1554219975924802</c:v>
                </c:pt>
                <c:pt idx="198">
                  <c:v>4.1554219975924802</c:v>
                </c:pt>
                <c:pt idx="199">
                  <c:v>4.1554219975924802</c:v>
                </c:pt>
                <c:pt idx="200">
                  <c:v>4.1554219975924802</c:v>
                </c:pt>
                <c:pt idx="201">
                  <c:v>4.1554219975924802</c:v>
                </c:pt>
                <c:pt idx="202">
                  <c:v>4.1554219975924802</c:v>
                </c:pt>
                <c:pt idx="203">
                  <c:v>4.1554219975924802</c:v>
                </c:pt>
                <c:pt idx="204">
                  <c:v>4.1554219975924802</c:v>
                </c:pt>
                <c:pt idx="205">
                  <c:v>4.1554219975924802</c:v>
                </c:pt>
                <c:pt idx="206">
                  <c:v>4.1554219975924802</c:v>
                </c:pt>
                <c:pt idx="207">
                  <c:v>4.1554219975924802</c:v>
                </c:pt>
                <c:pt idx="208">
                  <c:v>4.1554219975924802</c:v>
                </c:pt>
                <c:pt idx="209">
                  <c:v>4.1554219975924802</c:v>
                </c:pt>
                <c:pt idx="210">
                  <c:v>4.1554219975924802</c:v>
                </c:pt>
                <c:pt idx="211">
                  <c:v>4.1554219975924802</c:v>
                </c:pt>
                <c:pt idx="212">
                  <c:v>4.1554219975924802</c:v>
                </c:pt>
                <c:pt idx="213">
                  <c:v>4.1554219975924802</c:v>
                </c:pt>
                <c:pt idx="214">
                  <c:v>4.1554219975924802</c:v>
                </c:pt>
                <c:pt idx="215">
                  <c:v>4.1554219975924802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987712"/>
        <c:axId val="234988104"/>
      </c:lineChart>
      <c:catAx>
        <c:axId val="23498771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4988104"/>
        <c:crossesAt val="-25"/>
        <c:auto val="1"/>
        <c:lblAlgn val="ctr"/>
        <c:lblOffset val="100"/>
        <c:tickLblSkip val="9"/>
        <c:tickMarkSkip val="9"/>
        <c:noMultiLvlLbl val="0"/>
      </c:catAx>
      <c:valAx>
        <c:axId val="234988104"/>
        <c:scaling>
          <c:orientation val="minMax"/>
          <c:max val="20"/>
          <c:min val="-25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Fine Material Mass Percent Difference</a:t>
                </a:r>
              </a:p>
            </c:rich>
          </c:tx>
          <c:layout>
            <c:manualLayout>
              <c:xMode val="edge"/>
              <c:yMode val="edge"/>
              <c:x val="1.4428456674232447E-2"/>
              <c:y val="0.3066884473210482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4987712"/>
        <c:crosses val="autoZero"/>
        <c:crossBetween val="between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676156583629894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USGS Sediment Laboratory Quality Assurance Project - Study 2,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Sand Material Mass Percent Difference Results</a:t>
            </a:r>
          </a:p>
        </c:rich>
      </c:tx>
      <c:layout>
        <c:manualLayout>
          <c:xMode val="edge"/>
          <c:yMode val="edge"/>
          <c:x val="0.1964484032467472"/>
          <c:y val="1.63131604622720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773690716282394E-2"/>
          <c:y val="0.18052883608977557"/>
          <c:w val="0.86718203417934825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bubble3D val="0"/>
          </c:dPt>
          <c:dPt>
            <c:idx val="22"/>
            <c:bubble3D val="0"/>
          </c:dPt>
          <c:dPt>
            <c:idx val="23"/>
            <c:bubble3D val="0"/>
          </c:dPt>
          <c:dPt>
            <c:idx val="24"/>
            <c:bubble3D val="0"/>
          </c:dPt>
          <c:dPt>
            <c:idx val="25"/>
            <c:bubble3D val="0"/>
          </c:dPt>
          <c:dPt>
            <c:idx val="26"/>
            <c:bubble3D val="0"/>
          </c:dPt>
          <c:dPt>
            <c:idx val="27"/>
            <c:bubble3D val="0"/>
          </c:dPt>
          <c:dPt>
            <c:idx val="28"/>
            <c:bubble3D val="0"/>
          </c:dPt>
          <c:dPt>
            <c:idx val="29"/>
            <c:bubble3D val="0"/>
          </c:dPt>
          <c:dPt>
            <c:idx val="30"/>
            <c:bubble3D val="0"/>
          </c:dPt>
          <c:dPt>
            <c:idx val="31"/>
            <c:bubble3D val="0"/>
          </c:dPt>
          <c:dPt>
            <c:idx val="32"/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bubble3D val="0"/>
          </c:dPt>
          <c:dPt>
            <c:idx val="37"/>
            <c:bubble3D val="0"/>
          </c:dPt>
          <c:dPt>
            <c:idx val="38"/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40-Other</c:v>
                </c:pt>
                <c:pt idx="199">
                  <c:v>40-Other</c:v>
                </c:pt>
                <c:pt idx="200">
                  <c:v>40-Other</c:v>
                </c:pt>
                <c:pt idx="201">
                  <c:v>40-Other</c:v>
                </c:pt>
                <c:pt idx="202">
                  <c:v>40-Other</c:v>
                </c:pt>
                <c:pt idx="203">
                  <c:v>40-Other</c:v>
                </c:pt>
                <c:pt idx="204">
                  <c:v>40-Other</c:v>
                </c:pt>
                <c:pt idx="205">
                  <c:v>40-Other</c:v>
                </c:pt>
                <c:pt idx="206">
                  <c:v>40-Other</c:v>
                </c:pt>
                <c:pt idx="207">
                  <c:v>41-USGS</c:v>
                </c:pt>
                <c:pt idx="208">
                  <c:v>41-USGS</c:v>
                </c:pt>
                <c:pt idx="209">
                  <c:v>41-USGS</c:v>
                </c:pt>
                <c:pt idx="210">
                  <c:v>41-USGS</c:v>
                </c:pt>
                <c:pt idx="211">
                  <c:v>41-USGS</c:v>
                </c:pt>
                <c:pt idx="212">
                  <c:v>41-USGS</c:v>
                </c:pt>
                <c:pt idx="213">
                  <c:v>41-USGS</c:v>
                </c:pt>
                <c:pt idx="214">
                  <c:v>41-USGS</c:v>
                </c:pt>
                <c:pt idx="215">
                  <c:v>41-USGS</c:v>
                </c:pt>
              </c:strCache>
            </c:strRef>
          </c:cat>
          <c:val>
            <c:numRef>
              <c:f>Results!$R$4:$R$219</c:f>
              <c:numCache>
                <c:formatCode>0.00</c:formatCode>
                <c:ptCount val="216"/>
                <c:pt idx="3">
                  <c:v>-6.2499999999999929</c:v>
                </c:pt>
                <c:pt idx="6">
                  <c:v>3.2567049808429118</c:v>
                </c:pt>
                <c:pt idx="7">
                  <c:v>1.7821782178217782</c:v>
                </c:pt>
                <c:pt idx="8">
                  <c:v>3.3044846577498106</c:v>
                </c:pt>
                <c:pt idx="11">
                  <c:v>9.734513274336285</c:v>
                </c:pt>
                <c:pt idx="12">
                  <c:v>3.7878787878787916</c:v>
                </c:pt>
                <c:pt idx="13">
                  <c:v>10.084033613445374</c:v>
                </c:pt>
                <c:pt idx="14">
                  <c:v>6.7307692307692406</c:v>
                </c:pt>
                <c:pt idx="15">
                  <c:v>5.4108216432865754</c:v>
                </c:pt>
                <c:pt idx="16">
                  <c:v>0.7049345417925541</c:v>
                </c:pt>
                <c:pt idx="17">
                  <c:v>1.8665607625099212</c:v>
                </c:pt>
                <c:pt idx="18">
                  <c:v>7.9646017699115186</c:v>
                </c:pt>
                <c:pt idx="19">
                  <c:v>4.3859649122807056</c:v>
                </c:pt>
                <c:pt idx="20">
                  <c:v>15.447154471544721</c:v>
                </c:pt>
                <c:pt idx="21">
                  <c:v>18.260869565217387</c:v>
                </c:pt>
                <c:pt idx="22">
                  <c:v>19.491525423728813</c:v>
                </c:pt>
                <c:pt idx="23">
                  <c:v>9.0909090909090988</c:v>
                </c:pt>
                <c:pt idx="24">
                  <c:v>9.4117647058823657</c:v>
                </c:pt>
                <c:pt idx="25">
                  <c:v>6.7540322580645142</c:v>
                </c:pt>
                <c:pt idx="26">
                  <c:v>0.11947431302270907</c:v>
                </c:pt>
                <c:pt idx="30">
                  <c:v>-64.22018348623854</c:v>
                </c:pt>
                <c:pt idx="31">
                  <c:v>-85.84905660377359</c:v>
                </c:pt>
                <c:pt idx="32">
                  <c:v>-58.18181818181818</c:v>
                </c:pt>
                <c:pt idx="33">
                  <c:v>-89.16967509025271</c:v>
                </c:pt>
                <c:pt idx="34">
                  <c:v>-68.389662027833012</c:v>
                </c:pt>
                <c:pt idx="35">
                  <c:v>-61.332801276935356</c:v>
                </c:pt>
                <c:pt idx="36">
                  <c:v>6.9565217391304373</c:v>
                </c:pt>
                <c:pt idx="37">
                  <c:v>5.5999999999999943</c:v>
                </c:pt>
                <c:pt idx="38">
                  <c:v>3.7735849056603712</c:v>
                </c:pt>
                <c:pt idx="39">
                  <c:v>6.3636363636363731</c:v>
                </c:pt>
                <c:pt idx="40">
                  <c:v>3.1746031746031687</c:v>
                </c:pt>
                <c:pt idx="41">
                  <c:v>7.3529411764705772</c:v>
                </c:pt>
                <c:pt idx="42">
                  <c:v>0.56603773584905981</c:v>
                </c:pt>
                <c:pt idx="43">
                  <c:v>4.6580773042616412</c:v>
                </c:pt>
                <c:pt idx="44">
                  <c:v>-0.11895321173670381</c:v>
                </c:pt>
                <c:pt idx="48">
                  <c:v>-5.4545454545454533</c:v>
                </c:pt>
                <c:pt idx="49">
                  <c:v>6.7796610169491549</c:v>
                </c:pt>
                <c:pt idx="50">
                  <c:v>-7.0796460176991038</c:v>
                </c:pt>
                <c:pt idx="51">
                  <c:v>1.7208413001912009</c:v>
                </c:pt>
                <c:pt idx="52">
                  <c:v>-0.59464816650148988</c:v>
                </c:pt>
                <c:pt idx="53">
                  <c:v>0.84235860409146346</c:v>
                </c:pt>
                <c:pt idx="54">
                  <c:v>9.6491228070175463</c:v>
                </c:pt>
                <c:pt idx="55">
                  <c:v>4.1379310344827571</c:v>
                </c:pt>
                <c:pt idx="56">
                  <c:v>10.619469026548686</c:v>
                </c:pt>
                <c:pt idx="57">
                  <c:v>9.5238095238095148</c:v>
                </c:pt>
                <c:pt idx="58">
                  <c:v>32.989690721649481</c:v>
                </c:pt>
                <c:pt idx="59">
                  <c:v>14.432989690721651</c:v>
                </c:pt>
                <c:pt idx="60">
                  <c:v>3.3464566929133861</c:v>
                </c:pt>
                <c:pt idx="61">
                  <c:v>2.0856201975850701</c:v>
                </c:pt>
                <c:pt idx="62">
                  <c:v>0.85784313725490946</c:v>
                </c:pt>
                <c:pt idx="66">
                  <c:v>-17.346938775510207</c:v>
                </c:pt>
                <c:pt idx="67">
                  <c:v>-65.765765765765778</c:v>
                </c:pt>
                <c:pt idx="68">
                  <c:v>-72.815533980582529</c:v>
                </c:pt>
                <c:pt idx="69">
                  <c:v>-3.3707865168539382</c:v>
                </c:pt>
                <c:pt idx="70">
                  <c:v>0.63424947145877719</c:v>
                </c:pt>
                <c:pt idx="71">
                  <c:v>0.40453074433656988</c:v>
                </c:pt>
                <c:pt idx="72">
                  <c:v>-2.0618556701030983</c:v>
                </c:pt>
                <c:pt idx="73">
                  <c:v>8.3333333333333304</c:v>
                </c:pt>
                <c:pt idx="74">
                  <c:v>7.5268817204301186</c:v>
                </c:pt>
                <c:pt idx="75">
                  <c:v>1.8518518518518405</c:v>
                </c:pt>
                <c:pt idx="76">
                  <c:v>-0.97087378640776123</c:v>
                </c:pt>
                <c:pt idx="77">
                  <c:v>33.673469387755112</c:v>
                </c:pt>
                <c:pt idx="78">
                  <c:v>2.7559055118110343</c:v>
                </c:pt>
                <c:pt idx="79">
                  <c:v>0.92687950566426158</c:v>
                </c:pt>
                <c:pt idx="80">
                  <c:v>0.48173424327580666</c:v>
                </c:pt>
                <c:pt idx="81">
                  <c:v>0</c:v>
                </c:pt>
                <c:pt idx="82">
                  <c:v>1.7241379310344873</c:v>
                </c:pt>
                <c:pt idx="83">
                  <c:v>-2.7272727272727266</c:v>
                </c:pt>
                <c:pt idx="84">
                  <c:v>3.2258064516129026</c:v>
                </c:pt>
                <c:pt idx="85">
                  <c:v>3.0303030303030294</c:v>
                </c:pt>
                <c:pt idx="86">
                  <c:v>3.6269430051813427</c:v>
                </c:pt>
                <c:pt idx="87">
                  <c:v>1.684210526315794</c:v>
                </c:pt>
                <c:pt idx="88">
                  <c:v>2.2914757103574721</c:v>
                </c:pt>
                <c:pt idx="89">
                  <c:v>1.8444266238973508</c:v>
                </c:pt>
                <c:pt idx="90">
                  <c:v>-7.2727272727272609</c:v>
                </c:pt>
                <c:pt idx="91">
                  <c:v>0.90090090090089536</c:v>
                </c:pt>
                <c:pt idx="92">
                  <c:v>5.2083333333333384</c:v>
                </c:pt>
                <c:pt idx="93">
                  <c:v>-0.86956521739129911</c:v>
                </c:pt>
                <c:pt idx="94">
                  <c:v>-2.5210084033613582</c:v>
                </c:pt>
                <c:pt idx="95">
                  <c:v>1.0989010989010923</c:v>
                </c:pt>
                <c:pt idx="96">
                  <c:v>0</c:v>
                </c:pt>
                <c:pt idx="97">
                  <c:v>1.5136226034308793</c:v>
                </c:pt>
                <c:pt idx="98">
                  <c:v>2.4293110314615669</c:v>
                </c:pt>
                <c:pt idx="108">
                  <c:v>13.636363636363633</c:v>
                </c:pt>
                <c:pt idx="109">
                  <c:v>40.625000000000014</c:v>
                </c:pt>
                <c:pt idx="110">
                  <c:v>-0.80645161290322087</c:v>
                </c:pt>
                <c:pt idx="111">
                  <c:v>6.7307692307692406</c:v>
                </c:pt>
                <c:pt idx="112">
                  <c:v>-7.8947368421052611</c:v>
                </c:pt>
                <c:pt idx="113">
                  <c:v>-10.928961748633888</c:v>
                </c:pt>
                <c:pt idx="114">
                  <c:v>-45.833333333333329</c:v>
                </c:pt>
                <c:pt idx="115">
                  <c:v>-10.8829568788501</c:v>
                </c:pt>
                <c:pt idx="116">
                  <c:v>-2.2727272727272765</c:v>
                </c:pt>
                <c:pt idx="117">
                  <c:v>-3.3707865168539319</c:v>
                </c:pt>
                <c:pt idx="118">
                  <c:v>-2.5641025641025634</c:v>
                </c:pt>
                <c:pt idx="119">
                  <c:v>-1.7857142857142905</c:v>
                </c:pt>
                <c:pt idx="120">
                  <c:v>0.81300813008129591</c:v>
                </c:pt>
                <c:pt idx="121">
                  <c:v>-6.6666666666666696</c:v>
                </c:pt>
                <c:pt idx="122">
                  <c:v>8.2051282051282097</c:v>
                </c:pt>
                <c:pt idx="123">
                  <c:v>0.97847358121330807</c:v>
                </c:pt>
                <c:pt idx="124">
                  <c:v>0.30832476875643228</c:v>
                </c:pt>
                <c:pt idx="125">
                  <c:v>0.281350482315115</c:v>
                </c:pt>
                <c:pt idx="162">
                  <c:v>53.191489361702118</c:v>
                </c:pt>
                <c:pt idx="163">
                  <c:v>7.9207920792079252</c:v>
                </c:pt>
                <c:pt idx="164">
                  <c:v>23.469387755102041</c:v>
                </c:pt>
                <c:pt idx="165">
                  <c:v>15.555555555555559</c:v>
                </c:pt>
                <c:pt idx="166">
                  <c:v>10.891089108910894</c:v>
                </c:pt>
                <c:pt idx="167">
                  <c:v>4.838709677419363</c:v>
                </c:pt>
                <c:pt idx="168">
                  <c:v>-1.7612524461839492</c:v>
                </c:pt>
                <c:pt idx="169">
                  <c:v>-1.2871287128712965</c:v>
                </c:pt>
                <c:pt idx="170">
                  <c:v>-5.2795031055900621</c:v>
                </c:pt>
                <c:pt idx="180">
                  <c:v>7.3684210526315894</c:v>
                </c:pt>
                <c:pt idx="182">
                  <c:v>-3.6036036036036125</c:v>
                </c:pt>
                <c:pt idx="183">
                  <c:v>-16.822429906542052</c:v>
                </c:pt>
                <c:pt idx="184">
                  <c:v>14.130434782608706</c:v>
                </c:pt>
                <c:pt idx="185">
                  <c:v>8.2417582417582285</c:v>
                </c:pt>
                <c:pt idx="186">
                  <c:v>3.4764826175869121</c:v>
                </c:pt>
                <c:pt idx="187">
                  <c:v>1.3265306122448934</c:v>
                </c:pt>
                <c:pt idx="188">
                  <c:v>0.51546391752578247</c:v>
                </c:pt>
                <c:pt idx="189">
                  <c:v>-6.3157894736842097</c:v>
                </c:pt>
                <c:pt idx="190">
                  <c:v>-10.638297872340434</c:v>
                </c:pt>
                <c:pt idx="191">
                  <c:v>-6.3157894736842097</c:v>
                </c:pt>
                <c:pt idx="192">
                  <c:v>-10.37735849056604</c:v>
                </c:pt>
                <c:pt idx="193">
                  <c:v>-10.476190476190478</c:v>
                </c:pt>
                <c:pt idx="194">
                  <c:v>-11.822660098522165</c:v>
                </c:pt>
                <c:pt idx="195">
                  <c:v>-3.3771106941838704</c:v>
                </c:pt>
                <c:pt idx="196">
                  <c:v>-4.733727810650886</c:v>
                </c:pt>
                <c:pt idx="197">
                  <c:v>-2.0883534136546222</c:v>
                </c:pt>
                <c:pt idx="203">
                  <c:v>-45.959595959595966</c:v>
                </c:pt>
                <c:pt idx="204">
                  <c:v>-26.52671755725191</c:v>
                </c:pt>
                <c:pt idx="205">
                  <c:v>-6.4321608040201026</c:v>
                </c:pt>
                <c:pt idx="206">
                  <c:v>-69.465346534653463</c:v>
                </c:pt>
              </c:numCache>
            </c:numRef>
          </c:val>
          <c:smooth val="0"/>
        </c:ser>
        <c:ser>
          <c:idx val="1"/>
          <c:order val="1"/>
          <c:tx>
            <c:v>Median (0.98 %)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40-Other</c:v>
                </c:pt>
                <c:pt idx="199">
                  <c:v>40-Other</c:v>
                </c:pt>
                <c:pt idx="200">
                  <c:v>40-Other</c:v>
                </c:pt>
                <c:pt idx="201">
                  <c:v>40-Other</c:v>
                </c:pt>
                <c:pt idx="202">
                  <c:v>40-Other</c:v>
                </c:pt>
                <c:pt idx="203">
                  <c:v>40-Other</c:v>
                </c:pt>
                <c:pt idx="204">
                  <c:v>40-Other</c:v>
                </c:pt>
                <c:pt idx="205">
                  <c:v>40-Other</c:v>
                </c:pt>
                <c:pt idx="206">
                  <c:v>40-Other</c:v>
                </c:pt>
                <c:pt idx="207">
                  <c:v>41-USGS</c:v>
                </c:pt>
                <c:pt idx="208">
                  <c:v>41-USGS</c:v>
                </c:pt>
                <c:pt idx="209">
                  <c:v>41-USGS</c:v>
                </c:pt>
                <c:pt idx="210">
                  <c:v>41-USGS</c:v>
                </c:pt>
                <c:pt idx="211">
                  <c:v>41-USGS</c:v>
                </c:pt>
                <c:pt idx="212">
                  <c:v>41-USGS</c:v>
                </c:pt>
                <c:pt idx="213">
                  <c:v>41-USGS</c:v>
                </c:pt>
                <c:pt idx="214">
                  <c:v>41-USGS</c:v>
                </c:pt>
                <c:pt idx="215">
                  <c:v>41-USGS</c:v>
                </c:pt>
              </c:strCache>
            </c:strRef>
          </c:cat>
          <c:val>
            <c:numRef>
              <c:f>Results!$AA$4:$AA$219</c:f>
              <c:numCache>
                <c:formatCode>0.00</c:formatCode>
                <c:ptCount val="216"/>
                <c:pt idx="0">
                  <c:v>0.97847358121330807</c:v>
                </c:pt>
                <c:pt idx="1">
                  <c:v>0.97847358121330807</c:v>
                </c:pt>
                <c:pt idx="2">
                  <c:v>0.97847358121330807</c:v>
                </c:pt>
                <c:pt idx="3">
                  <c:v>0.97847358121330807</c:v>
                </c:pt>
                <c:pt idx="4">
                  <c:v>0.97847358121330807</c:v>
                </c:pt>
                <c:pt idx="5">
                  <c:v>0.97847358121330807</c:v>
                </c:pt>
                <c:pt idx="6">
                  <c:v>0.97847358121330807</c:v>
                </c:pt>
                <c:pt idx="7">
                  <c:v>0.97847358121330807</c:v>
                </c:pt>
                <c:pt idx="8">
                  <c:v>0.97847358121330807</c:v>
                </c:pt>
                <c:pt idx="9">
                  <c:v>0.97847358121330807</c:v>
                </c:pt>
                <c:pt idx="10">
                  <c:v>0.97847358121330807</c:v>
                </c:pt>
                <c:pt idx="11">
                  <c:v>0.97847358121330807</c:v>
                </c:pt>
                <c:pt idx="12">
                  <c:v>0.97847358121330807</c:v>
                </c:pt>
                <c:pt idx="13">
                  <c:v>0.97847358121330807</c:v>
                </c:pt>
                <c:pt idx="14">
                  <c:v>0.97847358121330807</c:v>
                </c:pt>
                <c:pt idx="15">
                  <c:v>0.97847358121330807</c:v>
                </c:pt>
                <c:pt idx="16">
                  <c:v>0.97847358121330807</c:v>
                </c:pt>
                <c:pt idx="17">
                  <c:v>0.97847358121330807</c:v>
                </c:pt>
                <c:pt idx="18">
                  <c:v>0.97847358121330807</c:v>
                </c:pt>
                <c:pt idx="19">
                  <c:v>0.97847358121330807</c:v>
                </c:pt>
                <c:pt idx="20">
                  <c:v>0.97847358121330807</c:v>
                </c:pt>
                <c:pt idx="21">
                  <c:v>0.97847358121330807</c:v>
                </c:pt>
                <c:pt idx="22">
                  <c:v>0.97847358121330807</c:v>
                </c:pt>
                <c:pt idx="23">
                  <c:v>0.97847358121330807</c:v>
                </c:pt>
                <c:pt idx="24">
                  <c:v>0.97847358121330807</c:v>
                </c:pt>
                <c:pt idx="25">
                  <c:v>0.97847358121330807</c:v>
                </c:pt>
                <c:pt idx="26">
                  <c:v>0.97847358121330807</c:v>
                </c:pt>
                <c:pt idx="27">
                  <c:v>0.97847358121330807</c:v>
                </c:pt>
                <c:pt idx="28">
                  <c:v>0.97847358121330807</c:v>
                </c:pt>
                <c:pt idx="29">
                  <c:v>0.97847358121330807</c:v>
                </c:pt>
                <c:pt idx="30">
                  <c:v>0.97847358121330807</c:v>
                </c:pt>
                <c:pt idx="31">
                  <c:v>0.97847358121330807</c:v>
                </c:pt>
                <c:pt idx="32">
                  <c:v>0.97847358121330807</c:v>
                </c:pt>
                <c:pt idx="33">
                  <c:v>0.97847358121330807</c:v>
                </c:pt>
                <c:pt idx="34">
                  <c:v>0.97847358121330807</c:v>
                </c:pt>
                <c:pt idx="35">
                  <c:v>0.97847358121330807</c:v>
                </c:pt>
                <c:pt idx="36">
                  <c:v>0.97847358121330807</c:v>
                </c:pt>
                <c:pt idx="37">
                  <c:v>0.97847358121330807</c:v>
                </c:pt>
                <c:pt idx="38">
                  <c:v>0.97847358121330807</c:v>
                </c:pt>
                <c:pt idx="39">
                  <c:v>0.97847358121330807</c:v>
                </c:pt>
                <c:pt idx="40">
                  <c:v>0.97847358121330807</c:v>
                </c:pt>
                <c:pt idx="41">
                  <c:v>0.97847358121330807</c:v>
                </c:pt>
                <c:pt idx="42">
                  <c:v>0.97847358121330807</c:v>
                </c:pt>
                <c:pt idx="43">
                  <c:v>0.97847358121330807</c:v>
                </c:pt>
                <c:pt idx="44">
                  <c:v>0.97847358121330807</c:v>
                </c:pt>
                <c:pt idx="45">
                  <c:v>0.97847358121330807</c:v>
                </c:pt>
                <c:pt idx="46">
                  <c:v>0.97847358121330807</c:v>
                </c:pt>
                <c:pt idx="47">
                  <c:v>0.97847358121330807</c:v>
                </c:pt>
                <c:pt idx="48">
                  <c:v>0.97847358121330807</c:v>
                </c:pt>
                <c:pt idx="49">
                  <c:v>0.97847358121330807</c:v>
                </c:pt>
                <c:pt idx="50">
                  <c:v>0.97847358121330807</c:v>
                </c:pt>
                <c:pt idx="51">
                  <c:v>0.97847358121330807</c:v>
                </c:pt>
                <c:pt idx="52">
                  <c:v>0.97847358121330807</c:v>
                </c:pt>
                <c:pt idx="53">
                  <c:v>0.97847358121330807</c:v>
                </c:pt>
                <c:pt idx="54">
                  <c:v>0.97847358121330807</c:v>
                </c:pt>
                <c:pt idx="55">
                  <c:v>0.97847358121330807</c:v>
                </c:pt>
                <c:pt idx="56">
                  <c:v>0.97847358121330807</c:v>
                </c:pt>
                <c:pt idx="57">
                  <c:v>0.97847358121330807</c:v>
                </c:pt>
                <c:pt idx="58">
                  <c:v>0.97847358121330807</c:v>
                </c:pt>
                <c:pt idx="59">
                  <c:v>0.97847358121330807</c:v>
                </c:pt>
                <c:pt idx="60">
                  <c:v>0.97847358121330807</c:v>
                </c:pt>
                <c:pt idx="61">
                  <c:v>0.97847358121330807</c:v>
                </c:pt>
                <c:pt idx="62">
                  <c:v>0.97847358121330807</c:v>
                </c:pt>
                <c:pt idx="63">
                  <c:v>0.97847358121330807</c:v>
                </c:pt>
                <c:pt idx="64">
                  <c:v>0.97847358121330807</c:v>
                </c:pt>
                <c:pt idx="65">
                  <c:v>0.97847358121330807</c:v>
                </c:pt>
                <c:pt idx="66">
                  <c:v>0.97847358121330807</c:v>
                </c:pt>
                <c:pt idx="67">
                  <c:v>0.97847358121330807</c:v>
                </c:pt>
                <c:pt idx="68">
                  <c:v>0.97847358121330807</c:v>
                </c:pt>
                <c:pt idx="69">
                  <c:v>0.97847358121330807</c:v>
                </c:pt>
                <c:pt idx="70">
                  <c:v>0.97847358121330807</c:v>
                </c:pt>
                <c:pt idx="71">
                  <c:v>0.97847358121330807</c:v>
                </c:pt>
                <c:pt idx="72">
                  <c:v>0.97847358121330807</c:v>
                </c:pt>
                <c:pt idx="73">
                  <c:v>0.97847358121330807</c:v>
                </c:pt>
                <c:pt idx="74">
                  <c:v>0.97847358121330807</c:v>
                </c:pt>
                <c:pt idx="75">
                  <c:v>0.97847358121330807</c:v>
                </c:pt>
                <c:pt idx="76">
                  <c:v>0.97847358121330807</c:v>
                </c:pt>
                <c:pt idx="77">
                  <c:v>0.97847358121330807</c:v>
                </c:pt>
                <c:pt idx="78">
                  <c:v>0.97847358121330807</c:v>
                </c:pt>
                <c:pt idx="79">
                  <c:v>0.97847358121330807</c:v>
                </c:pt>
                <c:pt idx="80">
                  <c:v>0.97847358121330807</c:v>
                </c:pt>
                <c:pt idx="81">
                  <c:v>0.97847358121330807</c:v>
                </c:pt>
                <c:pt idx="82">
                  <c:v>0.97847358121330807</c:v>
                </c:pt>
                <c:pt idx="83">
                  <c:v>0.97847358121330807</c:v>
                </c:pt>
                <c:pt idx="84">
                  <c:v>0.97847358121330807</c:v>
                </c:pt>
                <c:pt idx="85">
                  <c:v>0.97847358121330807</c:v>
                </c:pt>
                <c:pt idx="86">
                  <c:v>0.97847358121330807</c:v>
                </c:pt>
                <c:pt idx="87">
                  <c:v>0.97847358121330807</c:v>
                </c:pt>
                <c:pt idx="88">
                  <c:v>0.97847358121330807</c:v>
                </c:pt>
                <c:pt idx="89">
                  <c:v>0.97847358121330807</c:v>
                </c:pt>
                <c:pt idx="90">
                  <c:v>0.97847358121330807</c:v>
                </c:pt>
                <c:pt idx="91">
                  <c:v>0.97847358121330807</c:v>
                </c:pt>
                <c:pt idx="92">
                  <c:v>0.97847358121330807</c:v>
                </c:pt>
                <c:pt idx="93">
                  <c:v>0.97847358121330807</c:v>
                </c:pt>
                <c:pt idx="94">
                  <c:v>0.97847358121330807</c:v>
                </c:pt>
                <c:pt idx="95">
                  <c:v>0.97847358121330807</c:v>
                </c:pt>
                <c:pt idx="96">
                  <c:v>0.97847358121330807</c:v>
                </c:pt>
                <c:pt idx="97">
                  <c:v>0.97847358121330807</c:v>
                </c:pt>
                <c:pt idx="98">
                  <c:v>0.97847358121330807</c:v>
                </c:pt>
                <c:pt idx="99">
                  <c:v>0.97847358121330807</c:v>
                </c:pt>
                <c:pt idx="100">
                  <c:v>0.97847358121330807</c:v>
                </c:pt>
                <c:pt idx="101">
                  <c:v>0.97847358121330807</c:v>
                </c:pt>
                <c:pt idx="102">
                  <c:v>0.97847358121330807</c:v>
                </c:pt>
                <c:pt idx="103">
                  <c:v>0.97847358121330807</c:v>
                </c:pt>
                <c:pt idx="104">
                  <c:v>0.97847358121330807</c:v>
                </c:pt>
                <c:pt idx="105">
                  <c:v>0.97847358121330807</c:v>
                </c:pt>
                <c:pt idx="106">
                  <c:v>0.97847358121330807</c:v>
                </c:pt>
                <c:pt idx="107">
                  <c:v>0.97847358121330807</c:v>
                </c:pt>
                <c:pt idx="108">
                  <c:v>0.97847358121330807</c:v>
                </c:pt>
                <c:pt idx="109">
                  <c:v>0.97847358121330807</c:v>
                </c:pt>
                <c:pt idx="110">
                  <c:v>0.97847358121330807</c:v>
                </c:pt>
                <c:pt idx="111">
                  <c:v>0.97847358121330807</c:v>
                </c:pt>
                <c:pt idx="112">
                  <c:v>0.97847358121330807</c:v>
                </c:pt>
                <c:pt idx="113">
                  <c:v>0.97847358121330807</c:v>
                </c:pt>
                <c:pt idx="114">
                  <c:v>0.97847358121330807</c:v>
                </c:pt>
                <c:pt idx="115">
                  <c:v>0.97847358121330807</c:v>
                </c:pt>
                <c:pt idx="116">
                  <c:v>0.97847358121330807</c:v>
                </c:pt>
                <c:pt idx="117">
                  <c:v>0.97847358121330807</c:v>
                </c:pt>
                <c:pt idx="118">
                  <c:v>0.97847358121330807</c:v>
                </c:pt>
                <c:pt idx="119">
                  <c:v>0.97847358121330807</c:v>
                </c:pt>
                <c:pt idx="120">
                  <c:v>0.97847358121330807</c:v>
                </c:pt>
                <c:pt idx="121">
                  <c:v>0.97847358121330807</c:v>
                </c:pt>
                <c:pt idx="122">
                  <c:v>0.97847358121330807</c:v>
                </c:pt>
                <c:pt idx="123">
                  <c:v>0.97847358121330807</c:v>
                </c:pt>
                <c:pt idx="124">
                  <c:v>0.97847358121330807</c:v>
                </c:pt>
                <c:pt idx="125">
                  <c:v>0.97847358121330807</c:v>
                </c:pt>
                <c:pt idx="126">
                  <c:v>0.97847358121330807</c:v>
                </c:pt>
                <c:pt idx="127">
                  <c:v>0.97847358121330807</c:v>
                </c:pt>
                <c:pt idx="128">
                  <c:v>0.97847358121330807</c:v>
                </c:pt>
                <c:pt idx="129">
                  <c:v>0.97847358121330807</c:v>
                </c:pt>
                <c:pt idx="130">
                  <c:v>0.97847358121330807</c:v>
                </c:pt>
                <c:pt idx="131">
                  <c:v>0.97847358121330807</c:v>
                </c:pt>
                <c:pt idx="132">
                  <c:v>0.97847358121330807</c:v>
                </c:pt>
                <c:pt idx="133">
                  <c:v>0.97847358121330807</c:v>
                </c:pt>
                <c:pt idx="134">
                  <c:v>0.97847358121330807</c:v>
                </c:pt>
                <c:pt idx="135">
                  <c:v>0.97847358121330807</c:v>
                </c:pt>
                <c:pt idx="136">
                  <c:v>0.97847358121330807</c:v>
                </c:pt>
                <c:pt idx="137">
                  <c:v>0.97847358121330807</c:v>
                </c:pt>
                <c:pt idx="138">
                  <c:v>0.97847358121330807</c:v>
                </c:pt>
                <c:pt idx="139">
                  <c:v>0.97847358121330807</c:v>
                </c:pt>
                <c:pt idx="140">
                  <c:v>0.97847358121330807</c:v>
                </c:pt>
                <c:pt idx="141">
                  <c:v>0.97847358121330807</c:v>
                </c:pt>
                <c:pt idx="142">
                  <c:v>0.97847358121330807</c:v>
                </c:pt>
                <c:pt idx="143">
                  <c:v>0.97847358121330807</c:v>
                </c:pt>
                <c:pt idx="144">
                  <c:v>0.97847358121330807</c:v>
                </c:pt>
                <c:pt idx="145">
                  <c:v>0.97847358121330807</c:v>
                </c:pt>
                <c:pt idx="146">
                  <c:v>0.97847358121330807</c:v>
                </c:pt>
                <c:pt idx="147">
                  <c:v>0.97847358121330807</c:v>
                </c:pt>
                <c:pt idx="148">
                  <c:v>0.97847358121330807</c:v>
                </c:pt>
                <c:pt idx="149">
                  <c:v>0.97847358121330807</c:v>
                </c:pt>
                <c:pt idx="150">
                  <c:v>0.97847358121330807</c:v>
                </c:pt>
                <c:pt idx="151">
                  <c:v>0.97847358121330807</c:v>
                </c:pt>
                <c:pt idx="152">
                  <c:v>0.97847358121330807</c:v>
                </c:pt>
                <c:pt idx="153">
                  <c:v>0.97847358121330807</c:v>
                </c:pt>
                <c:pt idx="154">
                  <c:v>0.97847358121330807</c:v>
                </c:pt>
                <c:pt idx="155">
                  <c:v>0.97847358121330807</c:v>
                </c:pt>
                <c:pt idx="156">
                  <c:v>0.97847358121330807</c:v>
                </c:pt>
                <c:pt idx="157">
                  <c:v>0.97847358121330807</c:v>
                </c:pt>
                <c:pt idx="158">
                  <c:v>0.97847358121330807</c:v>
                </c:pt>
                <c:pt idx="159">
                  <c:v>0.97847358121330807</c:v>
                </c:pt>
                <c:pt idx="160">
                  <c:v>0.97847358121330807</c:v>
                </c:pt>
                <c:pt idx="161">
                  <c:v>0.97847358121330807</c:v>
                </c:pt>
                <c:pt idx="162">
                  <c:v>0.97847358121330807</c:v>
                </c:pt>
                <c:pt idx="163">
                  <c:v>0.97847358121330807</c:v>
                </c:pt>
                <c:pt idx="164">
                  <c:v>0.97847358121330807</c:v>
                </c:pt>
                <c:pt idx="165">
                  <c:v>0.97847358121330807</c:v>
                </c:pt>
                <c:pt idx="166">
                  <c:v>0.97847358121330807</c:v>
                </c:pt>
                <c:pt idx="167">
                  <c:v>0.97847358121330807</c:v>
                </c:pt>
                <c:pt idx="168">
                  <c:v>0.97847358121330807</c:v>
                </c:pt>
                <c:pt idx="169">
                  <c:v>0.97847358121330807</c:v>
                </c:pt>
                <c:pt idx="170">
                  <c:v>0.97847358121330807</c:v>
                </c:pt>
                <c:pt idx="171">
                  <c:v>0.97847358121330807</c:v>
                </c:pt>
                <c:pt idx="172">
                  <c:v>0.97847358121330807</c:v>
                </c:pt>
                <c:pt idx="173">
                  <c:v>0.97847358121330807</c:v>
                </c:pt>
                <c:pt idx="174">
                  <c:v>0.97847358121330807</c:v>
                </c:pt>
                <c:pt idx="175">
                  <c:v>0.97847358121330807</c:v>
                </c:pt>
                <c:pt idx="176">
                  <c:v>0.97847358121330807</c:v>
                </c:pt>
                <c:pt idx="177">
                  <c:v>0.97847358121330807</c:v>
                </c:pt>
                <c:pt idx="178">
                  <c:v>0.97847358121330807</c:v>
                </c:pt>
                <c:pt idx="179">
                  <c:v>0.97847358121330807</c:v>
                </c:pt>
                <c:pt idx="180">
                  <c:v>0.97847358121330807</c:v>
                </c:pt>
                <c:pt idx="181">
                  <c:v>0.97847358121330807</c:v>
                </c:pt>
                <c:pt idx="182">
                  <c:v>0.97847358121330807</c:v>
                </c:pt>
                <c:pt idx="183">
                  <c:v>0.97847358121330807</c:v>
                </c:pt>
                <c:pt idx="184">
                  <c:v>0.97847358121330807</c:v>
                </c:pt>
                <c:pt idx="185">
                  <c:v>0.97847358121330807</c:v>
                </c:pt>
                <c:pt idx="186">
                  <c:v>0.97847358121330807</c:v>
                </c:pt>
                <c:pt idx="187">
                  <c:v>0.97847358121330807</c:v>
                </c:pt>
                <c:pt idx="188">
                  <c:v>0.97847358121330807</c:v>
                </c:pt>
                <c:pt idx="189">
                  <c:v>0.97847358121330807</c:v>
                </c:pt>
                <c:pt idx="190">
                  <c:v>0.97847358121330807</c:v>
                </c:pt>
                <c:pt idx="191">
                  <c:v>0.97847358121330807</c:v>
                </c:pt>
                <c:pt idx="192">
                  <c:v>0.97847358121330807</c:v>
                </c:pt>
                <c:pt idx="193">
                  <c:v>0.97847358121330807</c:v>
                </c:pt>
                <c:pt idx="194">
                  <c:v>0.97847358121330807</c:v>
                </c:pt>
                <c:pt idx="195">
                  <c:v>0.97847358121330807</c:v>
                </c:pt>
                <c:pt idx="196">
                  <c:v>0.97847358121330807</c:v>
                </c:pt>
                <c:pt idx="197">
                  <c:v>0.97847358121330807</c:v>
                </c:pt>
                <c:pt idx="198">
                  <c:v>0.97847358121330807</c:v>
                </c:pt>
                <c:pt idx="199">
                  <c:v>0.97847358121330807</c:v>
                </c:pt>
                <c:pt idx="200">
                  <c:v>0.97847358121330807</c:v>
                </c:pt>
                <c:pt idx="201">
                  <c:v>0.97847358121330807</c:v>
                </c:pt>
                <c:pt idx="202">
                  <c:v>0.97847358121330807</c:v>
                </c:pt>
                <c:pt idx="203">
                  <c:v>0.97847358121330807</c:v>
                </c:pt>
                <c:pt idx="204">
                  <c:v>0.97847358121330807</c:v>
                </c:pt>
                <c:pt idx="205">
                  <c:v>0.97847358121330807</c:v>
                </c:pt>
                <c:pt idx="206">
                  <c:v>0.97847358121330807</c:v>
                </c:pt>
                <c:pt idx="207">
                  <c:v>0.97847358121330807</c:v>
                </c:pt>
                <c:pt idx="208">
                  <c:v>0.97847358121330807</c:v>
                </c:pt>
                <c:pt idx="209">
                  <c:v>0.97847358121330807</c:v>
                </c:pt>
                <c:pt idx="210">
                  <c:v>0.97847358121330807</c:v>
                </c:pt>
                <c:pt idx="211">
                  <c:v>0.97847358121330807</c:v>
                </c:pt>
                <c:pt idx="212">
                  <c:v>0.97847358121330807</c:v>
                </c:pt>
                <c:pt idx="213">
                  <c:v>0.97847358121330807</c:v>
                </c:pt>
                <c:pt idx="214">
                  <c:v>0.97847358121330807</c:v>
                </c:pt>
                <c:pt idx="215">
                  <c:v>0.97847358121330807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40-Other</c:v>
                </c:pt>
                <c:pt idx="199">
                  <c:v>40-Other</c:v>
                </c:pt>
                <c:pt idx="200">
                  <c:v>40-Other</c:v>
                </c:pt>
                <c:pt idx="201">
                  <c:v>40-Other</c:v>
                </c:pt>
                <c:pt idx="202">
                  <c:v>40-Other</c:v>
                </c:pt>
                <c:pt idx="203">
                  <c:v>40-Other</c:v>
                </c:pt>
                <c:pt idx="204">
                  <c:v>40-Other</c:v>
                </c:pt>
                <c:pt idx="205">
                  <c:v>40-Other</c:v>
                </c:pt>
                <c:pt idx="206">
                  <c:v>40-Other</c:v>
                </c:pt>
                <c:pt idx="207">
                  <c:v>41-USGS</c:v>
                </c:pt>
                <c:pt idx="208">
                  <c:v>41-USGS</c:v>
                </c:pt>
                <c:pt idx="209">
                  <c:v>41-USGS</c:v>
                </c:pt>
                <c:pt idx="210">
                  <c:v>41-USGS</c:v>
                </c:pt>
                <c:pt idx="211">
                  <c:v>41-USGS</c:v>
                </c:pt>
                <c:pt idx="212">
                  <c:v>41-USGS</c:v>
                </c:pt>
                <c:pt idx="213">
                  <c:v>41-USGS</c:v>
                </c:pt>
                <c:pt idx="214">
                  <c:v>41-USGS</c:v>
                </c:pt>
                <c:pt idx="215">
                  <c:v>41-USGS</c:v>
                </c:pt>
              </c:strCache>
            </c:strRef>
          </c:cat>
          <c:val>
            <c:numRef>
              <c:f>Results!$AB$4:$AB$219</c:f>
              <c:numCache>
                <c:formatCode>0.00</c:formatCode>
                <c:ptCount val="216"/>
                <c:pt idx="0">
                  <c:v>-4.0215264187866921</c:v>
                </c:pt>
                <c:pt idx="1">
                  <c:v>-4.0215264187866921</c:v>
                </c:pt>
                <c:pt idx="2">
                  <c:v>-4.0215264187866921</c:v>
                </c:pt>
                <c:pt idx="3">
                  <c:v>-4.0215264187866921</c:v>
                </c:pt>
                <c:pt idx="4">
                  <c:v>-4.0215264187866921</c:v>
                </c:pt>
                <c:pt idx="5">
                  <c:v>-4.0215264187866921</c:v>
                </c:pt>
                <c:pt idx="6">
                  <c:v>-4.0215264187866921</c:v>
                </c:pt>
                <c:pt idx="7">
                  <c:v>-4.0215264187866921</c:v>
                </c:pt>
                <c:pt idx="8">
                  <c:v>-4.0215264187866921</c:v>
                </c:pt>
                <c:pt idx="9">
                  <c:v>-4.0215264187866921</c:v>
                </c:pt>
                <c:pt idx="10">
                  <c:v>-4.0215264187866921</c:v>
                </c:pt>
                <c:pt idx="11">
                  <c:v>-4.0215264187866921</c:v>
                </c:pt>
                <c:pt idx="12">
                  <c:v>-4.0215264187866921</c:v>
                </c:pt>
                <c:pt idx="13">
                  <c:v>-4.0215264187866921</c:v>
                </c:pt>
                <c:pt idx="14">
                  <c:v>-4.0215264187866921</c:v>
                </c:pt>
                <c:pt idx="15">
                  <c:v>-4.0215264187866921</c:v>
                </c:pt>
                <c:pt idx="16">
                  <c:v>-4.0215264187866921</c:v>
                </c:pt>
                <c:pt idx="17">
                  <c:v>-4.0215264187866921</c:v>
                </c:pt>
                <c:pt idx="18">
                  <c:v>-4.0215264187866921</c:v>
                </c:pt>
                <c:pt idx="19">
                  <c:v>-4.0215264187866921</c:v>
                </c:pt>
                <c:pt idx="20">
                  <c:v>-4.0215264187866921</c:v>
                </c:pt>
                <c:pt idx="21">
                  <c:v>-4.0215264187866921</c:v>
                </c:pt>
                <c:pt idx="22">
                  <c:v>-4.0215264187866921</c:v>
                </c:pt>
                <c:pt idx="23">
                  <c:v>-4.0215264187866921</c:v>
                </c:pt>
                <c:pt idx="24">
                  <c:v>-4.0215264187866921</c:v>
                </c:pt>
                <c:pt idx="25">
                  <c:v>-4.0215264187866921</c:v>
                </c:pt>
                <c:pt idx="26">
                  <c:v>-4.0215264187866921</c:v>
                </c:pt>
                <c:pt idx="27">
                  <c:v>-4.0215264187866921</c:v>
                </c:pt>
                <c:pt idx="28">
                  <c:v>-4.0215264187866921</c:v>
                </c:pt>
                <c:pt idx="29">
                  <c:v>-4.0215264187866921</c:v>
                </c:pt>
                <c:pt idx="30">
                  <c:v>-4.0215264187866921</c:v>
                </c:pt>
                <c:pt idx="31">
                  <c:v>-4.0215264187866921</c:v>
                </c:pt>
                <c:pt idx="32">
                  <c:v>-4.0215264187866921</c:v>
                </c:pt>
                <c:pt idx="33">
                  <c:v>-4.0215264187866921</c:v>
                </c:pt>
                <c:pt idx="34">
                  <c:v>-4.0215264187866921</c:v>
                </c:pt>
                <c:pt idx="35">
                  <c:v>-4.0215264187866921</c:v>
                </c:pt>
                <c:pt idx="36">
                  <c:v>-4.0215264187866921</c:v>
                </c:pt>
                <c:pt idx="37">
                  <c:v>-4.0215264187866921</c:v>
                </c:pt>
                <c:pt idx="38">
                  <c:v>-4.0215264187866921</c:v>
                </c:pt>
                <c:pt idx="39">
                  <c:v>-4.0215264187866921</c:v>
                </c:pt>
                <c:pt idx="40">
                  <c:v>-4.0215264187866921</c:v>
                </c:pt>
                <c:pt idx="41">
                  <c:v>-4.0215264187866921</c:v>
                </c:pt>
                <c:pt idx="42">
                  <c:v>-4.0215264187866921</c:v>
                </c:pt>
                <c:pt idx="43">
                  <c:v>-4.0215264187866921</c:v>
                </c:pt>
                <c:pt idx="44">
                  <c:v>-4.0215264187866921</c:v>
                </c:pt>
                <c:pt idx="45">
                  <c:v>-4.0215264187866921</c:v>
                </c:pt>
                <c:pt idx="46">
                  <c:v>-4.0215264187866921</c:v>
                </c:pt>
                <c:pt idx="47">
                  <c:v>-4.0215264187866921</c:v>
                </c:pt>
                <c:pt idx="48">
                  <c:v>-4.0215264187866921</c:v>
                </c:pt>
                <c:pt idx="49">
                  <c:v>-4.0215264187866921</c:v>
                </c:pt>
                <c:pt idx="50">
                  <c:v>-4.0215264187866921</c:v>
                </c:pt>
                <c:pt idx="51">
                  <c:v>-4.0215264187866921</c:v>
                </c:pt>
                <c:pt idx="52">
                  <c:v>-4.0215264187866921</c:v>
                </c:pt>
                <c:pt idx="53">
                  <c:v>-4.0215264187866921</c:v>
                </c:pt>
                <c:pt idx="54">
                  <c:v>-4.0215264187866921</c:v>
                </c:pt>
                <c:pt idx="55">
                  <c:v>-4.0215264187866921</c:v>
                </c:pt>
                <c:pt idx="56">
                  <c:v>-4.0215264187866921</c:v>
                </c:pt>
                <c:pt idx="57">
                  <c:v>-4.0215264187866921</c:v>
                </c:pt>
                <c:pt idx="58">
                  <c:v>-4.0215264187866921</c:v>
                </c:pt>
                <c:pt idx="59">
                  <c:v>-4.0215264187866921</c:v>
                </c:pt>
                <c:pt idx="60">
                  <c:v>-4.0215264187866921</c:v>
                </c:pt>
                <c:pt idx="61">
                  <c:v>-4.0215264187866921</c:v>
                </c:pt>
                <c:pt idx="62">
                  <c:v>-4.0215264187866921</c:v>
                </c:pt>
                <c:pt idx="63">
                  <c:v>-4.0215264187866921</c:v>
                </c:pt>
                <c:pt idx="64">
                  <c:v>-4.0215264187866921</c:v>
                </c:pt>
                <c:pt idx="65">
                  <c:v>-4.0215264187866921</c:v>
                </c:pt>
                <c:pt idx="66">
                  <c:v>-4.0215264187866921</c:v>
                </c:pt>
                <c:pt idx="67">
                  <c:v>-4.0215264187866921</c:v>
                </c:pt>
                <c:pt idx="68">
                  <c:v>-4.0215264187866921</c:v>
                </c:pt>
                <c:pt idx="69">
                  <c:v>-4.0215264187866921</c:v>
                </c:pt>
                <c:pt idx="70">
                  <c:v>-4.0215264187866921</c:v>
                </c:pt>
                <c:pt idx="71">
                  <c:v>-4.0215264187866921</c:v>
                </c:pt>
                <c:pt idx="72">
                  <c:v>-4.0215264187866921</c:v>
                </c:pt>
                <c:pt idx="73">
                  <c:v>-4.0215264187866921</c:v>
                </c:pt>
                <c:pt idx="74">
                  <c:v>-4.0215264187866921</c:v>
                </c:pt>
                <c:pt idx="75">
                  <c:v>-4.0215264187866921</c:v>
                </c:pt>
                <c:pt idx="76">
                  <c:v>-4.0215264187866921</c:v>
                </c:pt>
                <c:pt idx="77">
                  <c:v>-4.0215264187866921</c:v>
                </c:pt>
                <c:pt idx="78">
                  <c:v>-4.0215264187866921</c:v>
                </c:pt>
                <c:pt idx="79">
                  <c:v>-4.0215264187866921</c:v>
                </c:pt>
                <c:pt idx="80">
                  <c:v>-4.0215264187866921</c:v>
                </c:pt>
                <c:pt idx="81">
                  <c:v>-4.0215264187866921</c:v>
                </c:pt>
                <c:pt idx="82">
                  <c:v>-4.0215264187866921</c:v>
                </c:pt>
                <c:pt idx="83">
                  <c:v>-4.0215264187866921</c:v>
                </c:pt>
                <c:pt idx="84">
                  <c:v>-4.0215264187866921</c:v>
                </c:pt>
                <c:pt idx="85">
                  <c:v>-4.0215264187866921</c:v>
                </c:pt>
                <c:pt idx="86">
                  <c:v>-4.0215264187866921</c:v>
                </c:pt>
                <c:pt idx="87">
                  <c:v>-4.0215264187866921</c:v>
                </c:pt>
                <c:pt idx="88">
                  <c:v>-4.0215264187866921</c:v>
                </c:pt>
                <c:pt idx="89">
                  <c:v>-4.0215264187866921</c:v>
                </c:pt>
                <c:pt idx="90">
                  <c:v>-4.0215264187866921</c:v>
                </c:pt>
                <c:pt idx="91">
                  <c:v>-4.0215264187866921</c:v>
                </c:pt>
                <c:pt idx="92">
                  <c:v>-4.0215264187866921</c:v>
                </c:pt>
                <c:pt idx="93">
                  <c:v>-4.0215264187866921</c:v>
                </c:pt>
                <c:pt idx="94">
                  <c:v>-4.0215264187866921</c:v>
                </c:pt>
                <c:pt idx="95">
                  <c:v>-4.0215264187866921</c:v>
                </c:pt>
                <c:pt idx="96">
                  <c:v>-4.0215264187866921</c:v>
                </c:pt>
                <c:pt idx="97">
                  <c:v>-4.0215264187866921</c:v>
                </c:pt>
                <c:pt idx="98">
                  <c:v>-4.0215264187866921</c:v>
                </c:pt>
                <c:pt idx="99">
                  <c:v>-4.0215264187866921</c:v>
                </c:pt>
                <c:pt idx="100">
                  <c:v>-4.0215264187866921</c:v>
                </c:pt>
                <c:pt idx="101">
                  <c:v>-4.0215264187866921</c:v>
                </c:pt>
                <c:pt idx="102">
                  <c:v>-4.0215264187866921</c:v>
                </c:pt>
                <c:pt idx="103">
                  <c:v>-4.0215264187866921</c:v>
                </c:pt>
                <c:pt idx="104">
                  <c:v>-4.0215264187866921</c:v>
                </c:pt>
                <c:pt idx="105">
                  <c:v>-4.0215264187866921</c:v>
                </c:pt>
                <c:pt idx="106">
                  <c:v>-4.0215264187866921</c:v>
                </c:pt>
                <c:pt idx="107">
                  <c:v>-4.0215264187866921</c:v>
                </c:pt>
                <c:pt idx="108">
                  <c:v>-4.0215264187866921</c:v>
                </c:pt>
                <c:pt idx="109">
                  <c:v>-4.0215264187866921</c:v>
                </c:pt>
                <c:pt idx="110">
                  <c:v>-4.0215264187866921</c:v>
                </c:pt>
                <c:pt idx="111">
                  <c:v>-4.0215264187866921</c:v>
                </c:pt>
                <c:pt idx="112">
                  <c:v>-4.0215264187866921</c:v>
                </c:pt>
                <c:pt idx="113">
                  <c:v>-4.0215264187866921</c:v>
                </c:pt>
                <c:pt idx="114">
                  <c:v>-4.0215264187866921</c:v>
                </c:pt>
                <c:pt idx="115">
                  <c:v>-4.0215264187866921</c:v>
                </c:pt>
                <c:pt idx="116">
                  <c:v>-4.0215264187866921</c:v>
                </c:pt>
                <c:pt idx="117">
                  <c:v>-4.0215264187866921</c:v>
                </c:pt>
                <c:pt idx="118">
                  <c:v>-4.0215264187866921</c:v>
                </c:pt>
                <c:pt idx="119">
                  <c:v>-4.0215264187866921</c:v>
                </c:pt>
                <c:pt idx="120">
                  <c:v>-4.0215264187866921</c:v>
                </c:pt>
                <c:pt idx="121">
                  <c:v>-4.0215264187866921</c:v>
                </c:pt>
                <c:pt idx="122">
                  <c:v>-4.0215264187866921</c:v>
                </c:pt>
                <c:pt idx="123">
                  <c:v>-4.0215264187866921</c:v>
                </c:pt>
                <c:pt idx="124">
                  <c:v>-4.0215264187866921</c:v>
                </c:pt>
                <c:pt idx="125">
                  <c:v>-4.0215264187866921</c:v>
                </c:pt>
                <c:pt idx="126">
                  <c:v>-4.0215264187866921</c:v>
                </c:pt>
                <c:pt idx="127">
                  <c:v>-4.0215264187866921</c:v>
                </c:pt>
                <c:pt idx="128">
                  <c:v>-4.0215264187866921</c:v>
                </c:pt>
                <c:pt idx="129">
                  <c:v>-4.0215264187866921</c:v>
                </c:pt>
                <c:pt idx="130">
                  <c:v>-4.0215264187866921</c:v>
                </c:pt>
                <c:pt idx="131">
                  <c:v>-4.0215264187866921</c:v>
                </c:pt>
                <c:pt idx="132">
                  <c:v>-4.0215264187866921</c:v>
                </c:pt>
                <c:pt idx="133">
                  <c:v>-4.0215264187866921</c:v>
                </c:pt>
                <c:pt idx="134">
                  <c:v>-4.0215264187866921</c:v>
                </c:pt>
                <c:pt idx="135">
                  <c:v>-4.0215264187866921</c:v>
                </c:pt>
                <c:pt idx="136">
                  <c:v>-4.0215264187866921</c:v>
                </c:pt>
                <c:pt idx="137">
                  <c:v>-4.0215264187866921</c:v>
                </c:pt>
                <c:pt idx="138">
                  <c:v>-4.0215264187866921</c:v>
                </c:pt>
                <c:pt idx="139">
                  <c:v>-4.0215264187866921</c:v>
                </c:pt>
                <c:pt idx="140">
                  <c:v>-4.0215264187866921</c:v>
                </c:pt>
                <c:pt idx="141">
                  <c:v>-4.0215264187866921</c:v>
                </c:pt>
                <c:pt idx="142">
                  <c:v>-4.0215264187866921</c:v>
                </c:pt>
                <c:pt idx="143">
                  <c:v>-4.0215264187866921</c:v>
                </c:pt>
                <c:pt idx="144">
                  <c:v>-4.0215264187866921</c:v>
                </c:pt>
                <c:pt idx="145">
                  <c:v>-4.0215264187866921</c:v>
                </c:pt>
                <c:pt idx="146">
                  <c:v>-4.0215264187866921</c:v>
                </c:pt>
                <c:pt idx="147">
                  <c:v>-4.0215264187866921</c:v>
                </c:pt>
                <c:pt idx="148">
                  <c:v>-4.0215264187866921</c:v>
                </c:pt>
                <c:pt idx="149">
                  <c:v>-4.0215264187866921</c:v>
                </c:pt>
                <c:pt idx="150">
                  <c:v>-4.0215264187866921</c:v>
                </c:pt>
                <c:pt idx="151">
                  <c:v>-4.0215264187866921</c:v>
                </c:pt>
                <c:pt idx="152">
                  <c:v>-4.0215264187866921</c:v>
                </c:pt>
                <c:pt idx="153">
                  <c:v>-4.0215264187866921</c:v>
                </c:pt>
                <c:pt idx="154">
                  <c:v>-4.0215264187866921</c:v>
                </c:pt>
                <c:pt idx="155">
                  <c:v>-4.0215264187866921</c:v>
                </c:pt>
                <c:pt idx="156">
                  <c:v>-4.0215264187866921</c:v>
                </c:pt>
                <c:pt idx="157">
                  <c:v>-4.0215264187866921</c:v>
                </c:pt>
                <c:pt idx="158">
                  <c:v>-4.0215264187866921</c:v>
                </c:pt>
                <c:pt idx="159">
                  <c:v>-4.0215264187866921</c:v>
                </c:pt>
                <c:pt idx="160">
                  <c:v>-4.0215264187866921</c:v>
                </c:pt>
                <c:pt idx="161">
                  <c:v>-4.0215264187866921</c:v>
                </c:pt>
                <c:pt idx="162">
                  <c:v>-4.0215264187866921</c:v>
                </c:pt>
                <c:pt idx="163">
                  <c:v>-4.0215264187866921</c:v>
                </c:pt>
                <c:pt idx="164">
                  <c:v>-4.0215264187866921</c:v>
                </c:pt>
                <c:pt idx="165">
                  <c:v>-4.0215264187866921</c:v>
                </c:pt>
                <c:pt idx="166">
                  <c:v>-4.0215264187866921</c:v>
                </c:pt>
                <c:pt idx="167">
                  <c:v>-4.0215264187866921</c:v>
                </c:pt>
                <c:pt idx="168">
                  <c:v>-4.0215264187866921</c:v>
                </c:pt>
                <c:pt idx="169">
                  <c:v>-4.0215264187866921</c:v>
                </c:pt>
                <c:pt idx="170">
                  <c:v>-4.0215264187866921</c:v>
                </c:pt>
                <c:pt idx="171">
                  <c:v>-4.0215264187866921</c:v>
                </c:pt>
                <c:pt idx="172">
                  <c:v>-4.0215264187866921</c:v>
                </c:pt>
                <c:pt idx="173">
                  <c:v>-4.0215264187866921</c:v>
                </c:pt>
                <c:pt idx="174">
                  <c:v>-4.0215264187866921</c:v>
                </c:pt>
                <c:pt idx="175">
                  <c:v>-4.0215264187866921</c:v>
                </c:pt>
                <c:pt idx="176">
                  <c:v>-4.0215264187866921</c:v>
                </c:pt>
                <c:pt idx="177">
                  <c:v>-4.0215264187866921</c:v>
                </c:pt>
                <c:pt idx="178">
                  <c:v>-4.0215264187866921</c:v>
                </c:pt>
                <c:pt idx="179">
                  <c:v>-4.0215264187866921</c:v>
                </c:pt>
                <c:pt idx="180">
                  <c:v>-4.0215264187866921</c:v>
                </c:pt>
                <c:pt idx="181">
                  <c:v>-4.0215264187866921</c:v>
                </c:pt>
                <c:pt idx="182">
                  <c:v>-4.0215264187866921</c:v>
                </c:pt>
                <c:pt idx="183">
                  <c:v>-4.0215264187866921</c:v>
                </c:pt>
                <c:pt idx="184">
                  <c:v>-4.0215264187866921</c:v>
                </c:pt>
                <c:pt idx="185">
                  <c:v>-4.0215264187866921</c:v>
                </c:pt>
                <c:pt idx="186">
                  <c:v>-4.0215264187866921</c:v>
                </c:pt>
                <c:pt idx="187">
                  <c:v>-4.0215264187866921</c:v>
                </c:pt>
                <c:pt idx="188">
                  <c:v>-4.0215264187866921</c:v>
                </c:pt>
                <c:pt idx="189">
                  <c:v>-4.0215264187866921</c:v>
                </c:pt>
                <c:pt idx="190">
                  <c:v>-4.0215264187866921</c:v>
                </c:pt>
                <c:pt idx="191">
                  <c:v>-4.0215264187866921</c:v>
                </c:pt>
                <c:pt idx="192">
                  <c:v>-4.0215264187866921</c:v>
                </c:pt>
                <c:pt idx="193">
                  <c:v>-4.0215264187866921</c:v>
                </c:pt>
                <c:pt idx="194">
                  <c:v>-4.0215264187866921</c:v>
                </c:pt>
                <c:pt idx="195">
                  <c:v>-4.0215264187866921</c:v>
                </c:pt>
                <c:pt idx="196">
                  <c:v>-4.0215264187866921</c:v>
                </c:pt>
                <c:pt idx="197">
                  <c:v>-4.0215264187866921</c:v>
                </c:pt>
                <c:pt idx="198">
                  <c:v>-4.0215264187866921</c:v>
                </c:pt>
                <c:pt idx="199">
                  <c:v>-4.0215264187866921</c:v>
                </c:pt>
                <c:pt idx="200">
                  <c:v>-4.0215264187866921</c:v>
                </c:pt>
                <c:pt idx="201">
                  <c:v>-4.0215264187866921</c:v>
                </c:pt>
                <c:pt idx="202">
                  <c:v>-4.0215264187866921</c:v>
                </c:pt>
                <c:pt idx="203">
                  <c:v>-4.0215264187866921</c:v>
                </c:pt>
                <c:pt idx="204">
                  <c:v>-4.0215264187866921</c:v>
                </c:pt>
                <c:pt idx="205">
                  <c:v>-4.0215264187866921</c:v>
                </c:pt>
                <c:pt idx="206">
                  <c:v>-4.0215264187866921</c:v>
                </c:pt>
                <c:pt idx="207">
                  <c:v>-4.0215264187866921</c:v>
                </c:pt>
                <c:pt idx="208">
                  <c:v>-4.0215264187866921</c:v>
                </c:pt>
                <c:pt idx="209">
                  <c:v>-4.0215264187866921</c:v>
                </c:pt>
                <c:pt idx="210">
                  <c:v>-4.0215264187866921</c:v>
                </c:pt>
                <c:pt idx="211">
                  <c:v>-4.0215264187866921</c:v>
                </c:pt>
                <c:pt idx="212">
                  <c:v>-4.0215264187866921</c:v>
                </c:pt>
                <c:pt idx="213">
                  <c:v>-4.0215264187866921</c:v>
                </c:pt>
                <c:pt idx="214">
                  <c:v>-4.0215264187866921</c:v>
                </c:pt>
                <c:pt idx="215">
                  <c:v>-4.0215264187866921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40-Other</c:v>
                </c:pt>
                <c:pt idx="199">
                  <c:v>40-Other</c:v>
                </c:pt>
                <c:pt idx="200">
                  <c:v>40-Other</c:v>
                </c:pt>
                <c:pt idx="201">
                  <c:v>40-Other</c:v>
                </c:pt>
                <c:pt idx="202">
                  <c:v>40-Other</c:v>
                </c:pt>
                <c:pt idx="203">
                  <c:v>40-Other</c:v>
                </c:pt>
                <c:pt idx="204">
                  <c:v>40-Other</c:v>
                </c:pt>
                <c:pt idx="205">
                  <c:v>40-Other</c:v>
                </c:pt>
                <c:pt idx="206">
                  <c:v>40-Other</c:v>
                </c:pt>
                <c:pt idx="207">
                  <c:v>41-USGS</c:v>
                </c:pt>
                <c:pt idx="208">
                  <c:v>41-USGS</c:v>
                </c:pt>
                <c:pt idx="209">
                  <c:v>41-USGS</c:v>
                </c:pt>
                <c:pt idx="210">
                  <c:v>41-USGS</c:v>
                </c:pt>
                <c:pt idx="211">
                  <c:v>41-USGS</c:v>
                </c:pt>
                <c:pt idx="212">
                  <c:v>41-USGS</c:v>
                </c:pt>
                <c:pt idx="213">
                  <c:v>41-USGS</c:v>
                </c:pt>
                <c:pt idx="214">
                  <c:v>41-USGS</c:v>
                </c:pt>
                <c:pt idx="215">
                  <c:v>41-USGS</c:v>
                </c:pt>
              </c:strCache>
            </c:strRef>
          </c:cat>
          <c:val>
            <c:numRef>
              <c:f>Results!$AC$4:$AC$219</c:f>
              <c:numCache>
                <c:formatCode>0.00</c:formatCode>
                <c:ptCount val="216"/>
                <c:pt idx="0">
                  <c:v>5.9784735812133079</c:v>
                </c:pt>
                <c:pt idx="1">
                  <c:v>5.9784735812133079</c:v>
                </c:pt>
                <c:pt idx="2">
                  <c:v>5.9784735812133079</c:v>
                </c:pt>
                <c:pt idx="3">
                  <c:v>5.9784735812133079</c:v>
                </c:pt>
                <c:pt idx="4">
                  <c:v>5.9784735812133079</c:v>
                </c:pt>
                <c:pt idx="5">
                  <c:v>5.9784735812133079</c:v>
                </c:pt>
                <c:pt idx="6">
                  <c:v>5.9784735812133079</c:v>
                </c:pt>
                <c:pt idx="7">
                  <c:v>5.9784735812133079</c:v>
                </c:pt>
                <c:pt idx="8">
                  <c:v>5.9784735812133079</c:v>
                </c:pt>
                <c:pt idx="9">
                  <c:v>5.9784735812133079</c:v>
                </c:pt>
                <c:pt idx="10">
                  <c:v>5.9784735812133079</c:v>
                </c:pt>
                <c:pt idx="11">
                  <c:v>5.9784735812133079</c:v>
                </c:pt>
                <c:pt idx="12">
                  <c:v>5.9784735812133079</c:v>
                </c:pt>
                <c:pt idx="13">
                  <c:v>5.9784735812133079</c:v>
                </c:pt>
                <c:pt idx="14">
                  <c:v>5.9784735812133079</c:v>
                </c:pt>
                <c:pt idx="15">
                  <c:v>5.9784735812133079</c:v>
                </c:pt>
                <c:pt idx="16">
                  <c:v>5.9784735812133079</c:v>
                </c:pt>
                <c:pt idx="17">
                  <c:v>5.9784735812133079</c:v>
                </c:pt>
                <c:pt idx="18">
                  <c:v>5.9784735812133079</c:v>
                </c:pt>
                <c:pt idx="19">
                  <c:v>5.9784735812133079</c:v>
                </c:pt>
                <c:pt idx="20">
                  <c:v>5.9784735812133079</c:v>
                </c:pt>
                <c:pt idx="21">
                  <c:v>5.9784735812133079</c:v>
                </c:pt>
                <c:pt idx="22">
                  <c:v>5.9784735812133079</c:v>
                </c:pt>
                <c:pt idx="23">
                  <c:v>5.9784735812133079</c:v>
                </c:pt>
                <c:pt idx="24">
                  <c:v>5.9784735812133079</c:v>
                </c:pt>
                <c:pt idx="25">
                  <c:v>5.9784735812133079</c:v>
                </c:pt>
                <c:pt idx="26">
                  <c:v>5.9784735812133079</c:v>
                </c:pt>
                <c:pt idx="27">
                  <c:v>5.9784735812133079</c:v>
                </c:pt>
                <c:pt idx="28">
                  <c:v>5.9784735812133079</c:v>
                </c:pt>
                <c:pt idx="29">
                  <c:v>5.9784735812133079</c:v>
                </c:pt>
                <c:pt idx="30">
                  <c:v>5.9784735812133079</c:v>
                </c:pt>
                <c:pt idx="31">
                  <c:v>5.9784735812133079</c:v>
                </c:pt>
                <c:pt idx="32">
                  <c:v>5.9784735812133079</c:v>
                </c:pt>
                <c:pt idx="33">
                  <c:v>5.9784735812133079</c:v>
                </c:pt>
                <c:pt idx="34">
                  <c:v>5.9784735812133079</c:v>
                </c:pt>
                <c:pt idx="35">
                  <c:v>5.9784735812133079</c:v>
                </c:pt>
                <c:pt idx="36">
                  <c:v>5.9784735812133079</c:v>
                </c:pt>
                <c:pt idx="37">
                  <c:v>5.9784735812133079</c:v>
                </c:pt>
                <c:pt idx="38">
                  <c:v>5.9784735812133079</c:v>
                </c:pt>
                <c:pt idx="39">
                  <c:v>5.9784735812133079</c:v>
                </c:pt>
                <c:pt idx="40">
                  <c:v>5.9784735812133079</c:v>
                </c:pt>
                <c:pt idx="41">
                  <c:v>5.9784735812133079</c:v>
                </c:pt>
                <c:pt idx="42">
                  <c:v>5.9784735812133079</c:v>
                </c:pt>
                <c:pt idx="43">
                  <c:v>5.9784735812133079</c:v>
                </c:pt>
                <c:pt idx="44">
                  <c:v>5.9784735812133079</c:v>
                </c:pt>
                <c:pt idx="45">
                  <c:v>5.9784735812133079</c:v>
                </c:pt>
                <c:pt idx="46">
                  <c:v>5.9784735812133079</c:v>
                </c:pt>
                <c:pt idx="47">
                  <c:v>5.9784735812133079</c:v>
                </c:pt>
                <c:pt idx="48">
                  <c:v>5.9784735812133079</c:v>
                </c:pt>
                <c:pt idx="49">
                  <c:v>5.9784735812133079</c:v>
                </c:pt>
                <c:pt idx="50">
                  <c:v>5.9784735812133079</c:v>
                </c:pt>
                <c:pt idx="51">
                  <c:v>5.9784735812133079</c:v>
                </c:pt>
                <c:pt idx="52">
                  <c:v>5.9784735812133079</c:v>
                </c:pt>
                <c:pt idx="53">
                  <c:v>5.9784735812133079</c:v>
                </c:pt>
                <c:pt idx="54">
                  <c:v>5.9784735812133079</c:v>
                </c:pt>
                <c:pt idx="55">
                  <c:v>5.9784735812133079</c:v>
                </c:pt>
                <c:pt idx="56">
                  <c:v>5.9784735812133079</c:v>
                </c:pt>
                <c:pt idx="57">
                  <c:v>5.9784735812133079</c:v>
                </c:pt>
                <c:pt idx="58">
                  <c:v>5.9784735812133079</c:v>
                </c:pt>
                <c:pt idx="59">
                  <c:v>5.9784735812133079</c:v>
                </c:pt>
                <c:pt idx="60">
                  <c:v>5.9784735812133079</c:v>
                </c:pt>
                <c:pt idx="61">
                  <c:v>5.9784735812133079</c:v>
                </c:pt>
                <c:pt idx="62">
                  <c:v>5.9784735812133079</c:v>
                </c:pt>
                <c:pt idx="63">
                  <c:v>5.9784735812133079</c:v>
                </c:pt>
                <c:pt idx="64">
                  <c:v>5.9784735812133079</c:v>
                </c:pt>
                <c:pt idx="65">
                  <c:v>5.9784735812133079</c:v>
                </c:pt>
                <c:pt idx="66">
                  <c:v>5.9784735812133079</c:v>
                </c:pt>
                <c:pt idx="67">
                  <c:v>5.9784735812133079</c:v>
                </c:pt>
                <c:pt idx="68">
                  <c:v>5.9784735812133079</c:v>
                </c:pt>
                <c:pt idx="69">
                  <c:v>5.9784735812133079</c:v>
                </c:pt>
                <c:pt idx="70">
                  <c:v>5.9784735812133079</c:v>
                </c:pt>
                <c:pt idx="71">
                  <c:v>5.9784735812133079</c:v>
                </c:pt>
                <c:pt idx="72">
                  <c:v>5.9784735812133079</c:v>
                </c:pt>
                <c:pt idx="73">
                  <c:v>5.9784735812133079</c:v>
                </c:pt>
                <c:pt idx="74">
                  <c:v>5.9784735812133079</c:v>
                </c:pt>
                <c:pt idx="75">
                  <c:v>5.9784735812133079</c:v>
                </c:pt>
                <c:pt idx="76">
                  <c:v>5.9784735812133079</c:v>
                </c:pt>
                <c:pt idx="77">
                  <c:v>5.9784735812133079</c:v>
                </c:pt>
                <c:pt idx="78">
                  <c:v>5.9784735812133079</c:v>
                </c:pt>
                <c:pt idx="79">
                  <c:v>5.9784735812133079</c:v>
                </c:pt>
                <c:pt idx="80">
                  <c:v>5.9784735812133079</c:v>
                </c:pt>
                <c:pt idx="81">
                  <c:v>5.9784735812133079</c:v>
                </c:pt>
                <c:pt idx="82">
                  <c:v>5.9784735812133079</c:v>
                </c:pt>
                <c:pt idx="83">
                  <c:v>5.9784735812133079</c:v>
                </c:pt>
                <c:pt idx="84">
                  <c:v>5.9784735812133079</c:v>
                </c:pt>
                <c:pt idx="85">
                  <c:v>5.9784735812133079</c:v>
                </c:pt>
                <c:pt idx="86">
                  <c:v>5.9784735812133079</c:v>
                </c:pt>
                <c:pt idx="87">
                  <c:v>5.9784735812133079</c:v>
                </c:pt>
                <c:pt idx="88">
                  <c:v>5.9784735812133079</c:v>
                </c:pt>
                <c:pt idx="89">
                  <c:v>5.9784735812133079</c:v>
                </c:pt>
                <c:pt idx="90">
                  <c:v>5.9784735812133079</c:v>
                </c:pt>
                <c:pt idx="91">
                  <c:v>5.9784735812133079</c:v>
                </c:pt>
                <c:pt idx="92">
                  <c:v>5.9784735812133079</c:v>
                </c:pt>
                <c:pt idx="93">
                  <c:v>5.9784735812133079</c:v>
                </c:pt>
                <c:pt idx="94">
                  <c:v>5.9784735812133079</c:v>
                </c:pt>
                <c:pt idx="95">
                  <c:v>5.9784735812133079</c:v>
                </c:pt>
                <c:pt idx="96">
                  <c:v>5.9784735812133079</c:v>
                </c:pt>
                <c:pt idx="97">
                  <c:v>5.9784735812133079</c:v>
                </c:pt>
                <c:pt idx="98">
                  <c:v>5.9784735812133079</c:v>
                </c:pt>
                <c:pt idx="99">
                  <c:v>5.9784735812133079</c:v>
                </c:pt>
                <c:pt idx="100">
                  <c:v>5.9784735812133079</c:v>
                </c:pt>
                <c:pt idx="101">
                  <c:v>5.9784735812133079</c:v>
                </c:pt>
                <c:pt idx="102">
                  <c:v>5.9784735812133079</c:v>
                </c:pt>
                <c:pt idx="103">
                  <c:v>5.9784735812133079</c:v>
                </c:pt>
                <c:pt idx="104">
                  <c:v>5.9784735812133079</c:v>
                </c:pt>
                <c:pt idx="105">
                  <c:v>5.9784735812133079</c:v>
                </c:pt>
                <c:pt idx="106">
                  <c:v>5.9784735812133079</c:v>
                </c:pt>
                <c:pt idx="107">
                  <c:v>5.9784735812133079</c:v>
                </c:pt>
                <c:pt idx="108">
                  <c:v>5.9784735812133079</c:v>
                </c:pt>
                <c:pt idx="109">
                  <c:v>5.9784735812133079</c:v>
                </c:pt>
                <c:pt idx="110">
                  <c:v>5.9784735812133079</c:v>
                </c:pt>
                <c:pt idx="111">
                  <c:v>5.9784735812133079</c:v>
                </c:pt>
                <c:pt idx="112">
                  <c:v>5.9784735812133079</c:v>
                </c:pt>
                <c:pt idx="113">
                  <c:v>5.9784735812133079</c:v>
                </c:pt>
                <c:pt idx="114">
                  <c:v>5.9784735812133079</c:v>
                </c:pt>
                <c:pt idx="115">
                  <c:v>5.9784735812133079</c:v>
                </c:pt>
                <c:pt idx="116">
                  <c:v>5.9784735812133079</c:v>
                </c:pt>
                <c:pt idx="117">
                  <c:v>5.9784735812133079</c:v>
                </c:pt>
                <c:pt idx="118">
                  <c:v>5.9784735812133079</c:v>
                </c:pt>
                <c:pt idx="119">
                  <c:v>5.9784735812133079</c:v>
                </c:pt>
                <c:pt idx="120">
                  <c:v>5.9784735812133079</c:v>
                </c:pt>
                <c:pt idx="121">
                  <c:v>5.9784735812133079</c:v>
                </c:pt>
                <c:pt idx="122">
                  <c:v>5.9784735812133079</c:v>
                </c:pt>
                <c:pt idx="123">
                  <c:v>5.9784735812133079</c:v>
                </c:pt>
                <c:pt idx="124">
                  <c:v>5.9784735812133079</c:v>
                </c:pt>
                <c:pt idx="125">
                  <c:v>5.9784735812133079</c:v>
                </c:pt>
                <c:pt idx="126">
                  <c:v>5.9784735812133079</c:v>
                </c:pt>
                <c:pt idx="127">
                  <c:v>5.9784735812133079</c:v>
                </c:pt>
                <c:pt idx="128">
                  <c:v>5.9784735812133079</c:v>
                </c:pt>
                <c:pt idx="129">
                  <c:v>5.9784735812133079</c:v>
                </c:pt>
                <c:pt idx="130">
                  <c:v>5.9784735812133079</c:v>
                </c:pt>
                <c:pt idx="131">
                  <c:v>5.9784735812133079</c:v>
                </c:pt>
                <c:pt idx="132">
                  <c:v>5.9784735812133079</c:v>
                </c:pt>
                <c:pt idx="133">
                  <c:v>5.9784735812133079</c:v>
                </c:pt>
                <c:pt idx="134">
                  <c:v>5.9784735812133079</c:v>
                </c:pt>
                <c:pt idx="135">
                  <c:v>5.9784735812133079</c:v>
                </c:pt>
                <c:pt idx="136">
                  <c:v>5.9784735812133079</c:v>
                </c:pt>
                <c:pt idx="137">
                  <c:v>5.9784735812133079</c:v>
                </c:pt>
                <c:pt idx="138">
                  <c:v>5.9784735812133079</c:v>
                </c:pt>
                <c:pt idx="139">
                  <c:v>5.9784735812133079</c:v>
                </c:pt>
                <c:pt idx="140">
                  <c:v>5.9784735812133079</c:v>
                </c:pt>
                <c:pt idx="141">
                  <c:v>5.9784735812133079</c:v>
                </c:pt>
                <c:pt idx="142">
                  <c:v>5.9784735812133079</c:v>
                </c:pt>
                <c:pt idx="143">
                  <c:v>5.9784735812133079</c:v>
                </c:pt>
                <c:pt idx="144">
                  <c:v>5.9784735812133079</c:v>
                </c:pt>
                <c:pt idx="145">
                  <c:v>5.9784735812133079</c:v>
                </c:pt>
                <c:pt idx="146">
                  <c:v>5.9784735812133079</c:v>
                </c:pt>
                <c:pt idx="147">
                  <c:v>5.9784735812133079</c:v>
                </c:pt>
                <c:pt idx="148">
                  <c:v>5.9784735812133079</c:v>
                </c:pt>
                <c:pt idx="149">
                  <c:v>5.9784735812133079</c:v>
                </c:pt>
                <c:pt idx="150">
                  <c:v>5.9784735812133079</c:v>
                </c:pt>
                <c:pt idx="151">
                  <c:v>5.9784735812133079</c:v>
                </c:pt>
                <c:pt idx="152">
                  <c:v>5.9784735812133079</c:v>
                </c:pt>
                <c:pt idx="153">
                  <c:v>5.9784735812133079</c:v>
                </c:pt>
                <c:pt idx="154">
                  <c:v>5.9784735812133079</c:v>
                </c:pt>
                <c:pt idx="155">
                  <c:v>5.9784735812133079</c:v>
                </c:pt>
                <c:pt idx="156">
                  <c:v>5.9784735812133079</c:v>
                </c:pt>
                <c:pt idx="157">
                  <c:v>5.9784735812133079</c:v>
                </c:pt>
                <c:pt idx="158">
                  <c:v>5.9784735812133079</c:v>
                </c:pt>
                <c:pt idx="159">
                  <c:v>5.9784735812133079</c:v>
                </c:pt>
                <c:pt idx="160">
                  <c:v>5.9784735812133079</c:v>
                </c:pt>
                <c:pt idx="161">
                  <c:v>5.9784735812133079</c:v>
                </c:pt>
                <c:pt idx="162">
                  <c:v>5.9784735812133079</c:v>
                </c:pt>
                <c:pt idx="163">
                  <c:v>5.9784735812133079</c:v>
                </c:pt>
                <c:pt idx="164">
                  <c:v>5.9784735812133079</c:v>
                </c:pt>
                <c:pt idx="165">
                  <c:v>5.9784735812133079</c:v>
                </c:pt>
                <c:pt idx="166">
                  <c:v>5.9784735812133079</c:v>
                </c:pt>
                <c:pt idx="167">
                  <c:v>5.9784735812133079</c:v>
                </c:pt>
                <c:pt idx="168">
                  <c:v>5.9784735812133079</c:v>
                </c:pt>
                <c:pt idx="169">
                  <c:v>5.9784735812133079</c:v>
                </c:pt>
                <c:pt idx="170">
                  <c:v>5.9784735812133079</c:v>
                </c:pt>
                <c:pt idx="171">
                  <c:v>5.9784735812133079</c:v>
                </c:pt>
                <c:pt idx="172">
                  <c:v>5.9784735812133079</c:v>
                </c:pt>
                <c:pt idx="173">
                  <c:v>5.9784735812133079</c:v>
                </c:pt>
                <c:pt idx="174">
                  <c:v>5.9784735812133079</c:v>
                </c:pt>
                <c:pt idx="175">
                  <c:v>5.9784735812133079</c:v>
                </c:pt>
                <c:pt idx="176">
                  <c:v>5.9784735812133079</c:v>
                </c:pt>
                <c:pt idx="177">
                  <c:v>5.9784735812133079</c:v>
                </c:pt>
                <c:pt idx="178">
                  <c:v>5.9784735812133079</c:v>
                </c:pt>
                <c:pt idx="179">
                  <c:v>5.9784735812133079</c:v>
                </c:pt>
                <c:pt idx="180">
                  <c:v>5.9784735812133079</c:v>
                </c:pt>
                <c:pt idx="181">
                  <c:v>5.9784735812133079</c:v>
                </c:pt>
                <c:pt idx="182">
                  <c:v>5.9784735812133079</c:v>
                </c:pt>
                <c:pt idx="183">
                  <c:v>5.9784735812133079</c:v>
                </c:pt>
                <c:pt idx="184">
                  <c:v>5.9784735812133079</c:v>
                </c:pt>
                <c:pt idx="185">
                  <c:v>5.9784735812133079</c:v>
                </c:pt>
                <c:pt idx="186">
                  <c:v>5.9784735812133079</c:v>
                </c:pt>
                <c:pt idx="187">
                  <c:v>5.9784735812133079</c:v>
                </c:pt>
                <c:pt idx="188">
                  <c:v>5.9784735812133079</c:v>
                </c:pt>
                <c:pt idx="189">
                  <c:v>5.9784735812133079</c:v>
                </c:pt>
                <c:pt idx="190">
                  <c:v>5.9784735812133079</c:v>
                </c:pt>
                <c:pt idx="191">
                  <c:v>5.9784735812133079</c:v>
                </c:pt>
                <c:pt idx="192">
                  <c:v>5.9784735812133079</c:v>
                </c:pt>
                <c:pt idx="193">
                  <c:v>5.9784735812133079</c:v>
                </c:pt>
                <c:pt idx="194">
                  <c:v>5.9784735812133079</c:v>
                </c:pt>
                <c:pt idx="195">
                  <c:v>5.9784735812133079</c:v>
                </c:pt>
                <c:pt idx="196">
                  <c:v>5.9784735812133079</c:v>
                </c:pt>
                <c:pt idx="197">
                  <c:v>5.9784735812133079</c:v>
                </c:pt>
                <c:pt idx="198">
                  <c:v>5.9784735812133079</c:v>
                </c:pt>
                <c:pt idx="199">
                  <c:v>5.9784735812133079</c:v>
                </c:pt>
                <c:pt idx="200">
                  <c:v>5.9784735812133079</c:v>
                </c:pt>
                <c:pt idx="201">
                  <c:v>5.9784735812133079</c:v>
                </c:pt>
                <c:pt idx="202">
                  <c:v>5.9784735812133079</c:v>
                </c:pt>
                <c:pt idx="203">
                  <c:v>5.9784735812133079</c:v>
                </c:pt>
                <c:pt idx="204">
                  <c:v>5.9784735812133079</c:v>
                </c:pt>
                <c:pt idx="205">
                  <c:v>5.9784735812133079</c:v>
                </c:pt>
                <c:pt idx="206">
                  <c:v>5.9784735812133079</c:v>
                </c:pt>
                <c:pt idx="207">
                  <c:v>5.9784735812133079</c:v>
                </c:pt>
                <c:pt idx="208">
                  <c:v>5.9784735812133079</c:v>
                </c:pt>
                <c:pt idx="209">
                  <c:v>5.9784735812133079</c:v>
                </c:pt>
                <c:pt idx="210">
                  <c:v>5.9784735812133079</c:v>
                </c:pt>
                <c:pt idx="211">
                  <c:v>5.9784735812133079</c:v>
                </c:pt>
                <c:pt idx="212">
                  <c:v>5.9784735812133079</c:v>
                </c:pt>
                <c:pt idx="213">
                  <c:v>5.9784735812133079</c:v>
                </c:pt>
                <c:pt idx="214">
                  <c:v>5.9784735812133079</c:v>
                </c:pt>
                <c:pt idx="215">
                  <c:v>5.9784735812133079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40-Other</c:v>
                </c:pt>
                <c:pt idx="199">
                  <c:v>40-Other</c:v>
                </c:pt>
                <c:pt idx="200">
                  <c:v>40-Other</c:v>
                </c:pt>
                <c:pt idx="201">
                  <c:v>40-Other</c:v>
                </c:pt>
                <c:pt idx="202">
                  <c:v>40-Other</c:v>
                </c:pt>
                <c:pt idx="203">
                  <c:v>40-Other</c:v>
                </c:pt>
                <c:pt idx="204">
                  <c:v>40-Other</c:v>
                </c:pt>
                <c:pt idx="205">
                  <c:v>40-Other</c:v>
                </c:pt>
                <c:pt idx="206">
                  <c:v>40-Other</c:v>
                </c:pt>
                <c:pt idx="207">
                  <c:v>41-USGS</c:v>
                </c:pt>
                <c:pt idx="208">
                  <c:v>41-USGS</c:v>
                </c:pt>
                <c:pt idx="209">
                  <c:v>41-USGS</c:v>
                </c:pt>
                <c:pt idx="210">
                  <c:v>41-USGS</c:v>
                </c:pt>
                <c:pt idx="211">
                  <c:v>41-USGS</c:v>
                </c:pt>
                <c:pt idx="212">
                  <c:v>41-USGS</c:v>
                </c:pt>
                <c:pt idx="213">
                  <c:v>41-USGS</c:v>
                </c:pt>
                <c:pt idx="214">
                  <c:v>41-USGS</c:v>
                </c:pt>
                <c:pt idx="215">
                  <c:v>41-USGS</c:v>
                </c:pt>
              </c:strCache>
            </c:strRef>
          </c:cat>
          <c:val>
            <c:numRef>
              <c:f>Results!$AD$4:$AD$219</c:f>
              <c:numCache>
                <c:formatCode>0.00</c:formatCode>
                <c:ptCount val="216"/>
                <c:pt idx="0">
                  <c:v>-21.084872755454697</c:v>
                </c:pt>
                <c:pt idx="1">
                  <c:v>-21.084872755454697</c:v>
                </c:pt>
                <c:pt idx="2">
                  <c:v>-21.084872755454697</c:v>
                </c:pt>
                <c:pt idx="3">
                  <c:v>-21.084872755454697</c:v>
                </c:pt>
                <c:pt idx="4">
                  <c:v>-21.084872755454697</c:v>
                </c:pt>
                <c:pt idx="5">
                  <c:v>-21.084872755454697</c:v>
                </c:pt>
                <c:pt idx="6">
                  <c:v>-21.084872755454697</c:v>
                </c:pt>
                <c:pt idx="7">
                  <c:v>-21.084872755454697</c:v>
                </c:pt>
                <c:pt idx="8">
                  <c:v>-21.084872755454697</c:v>
                </c:pt>
                <c:pt idx="9">
                  <c:v>-21.084872755454697</c:v>
                </c:pt>
                <c:pt idx="10">
                  <c:v>-21.084872755454697</c:v>
                </c:pt>
                <c:pt idx="11">
                  <c:v>-21.084872755454697</c:v>
                </c:pt>
                <c:pt idx="12">
                  <c:v>-21.084872755454697</c:v>
                </c:pt>
                <c:pt idx="13">
                  <c:v>-21.084872755454697</c:v>
                </c:pt>
                <c:pt idx="14">
                  <c:v>-21.084872755454697</c:v>
                </c:pt>
                <c:pt idx="15">
                  <c:v>-21.084872755454697</c:v>
                </c:pt>
                <c:pt idx="16">
                  <c:v>-21.084872755454697</c:v>
                </c:pt>
                <c:pt idx="17">
                  <c:v>-21.084872755454697</c:v>
                </c:pt>
                <c:pt idx="18">
                  <c:v>-21.084872755454697</c:v>
                </c:pt>
                <c:pt idx="19">
                  <c:v>-21.084872755454697</c:v>
                </c:pt>
                <c:pt idx="20">
                  <c:v>-21.084872755454697</c:v>
                </c:pt>
                <c:pt idx="21">
                  <c:v>-21.084872755454697</c:v>
                </c:pt>
                <c:pt idx="22">
                  <c:v>-21.084872755454697</c:v>
                </c:pt>
                <c:pt idx="23">
                  <c:v>-21.084872755454697</c:v>
                </c:pt>
                <c:pt idx="24">
                  <c:v>-21.084872755454697</c:v>
                </c:pt>
                <c:pt idx="25">
                  <c:v>-21.084872755454697</c:v>
                </c:pt>
                <c:pt idx="26">
                  <c:v>-21.084872755454697</c:v>
                </c:pt>
                <c:pt idx="27">
                  <c:v>-21.084872755454697</c:v>
                </c:pt>
                <c:pt idx="28">
                  <c:v>-21.084872755454697</c:v>
                </c:pt>
                <c:pt idx="29">
                  <c:v>-21.084872755454697</c:v>
                </c:pt>
                <c:pt idx="30">
                  <c:v>-21.084872755454697</c:v>
                </c:pt>
                <c:pt idx="31">
                  <c:v>-21.084872755454697</c:v>
                </c:pt>
                <c:pt idx="32">
                  <c:v>-21.084872755454697</c:v>
                </c:pt>
                <c:pt idx="33">
                  <c:v>-21.084872755454697</c:v>
                </c:pt>
                <c:pt idx="34">
                  <c:v>-21.084872755454697</c:v>
                </c:pt>
                <c:pt idx="35">
                  <c:v>-21.084872755454697</c:v>
                </c:pt>
                <c:pt idx="36">
                  <c:v>-21.084872755454697</c:v>
                </c:pt>
                <c:pt idx="37">
                  <c:v>-21.084872755454697</c:v>
                </c:pt>
                <c:pt idx="38">
                  <c:v>-21.084872755454697</c:v>
                </c:pt>
                <c:pt idx="39">
                  <c:v>-21.084872755454697</c:v>
                </c:pt>
                <c:pt idx="40">
                  <c:v>-21.084872755454697</c:v>
                </c:pt>
                <c:pt idx="41">
                  <c:v>-21.084872755454697</c:v>
                </c:pt>
                <c:pt idx="42">
                  <c:v>-21.084872755454697</c:v>
                </c:pt>
                <c:pt idx="43">
                  <c:v>-21.084872755454697</c:v>
                </c:pt>
                <c:pt idx="44">
                  <c:v>-21.084872755454697</c:v>
                </c:pt>
                <c:pt idx="45">
                  <c:v>-21.084872755454697</c:v>
                </c:pt>
                <c:pt idx="46">
                  <c:v>-21.084872755454697</c:v>
                </c:pt>
                <c:pt idx="47">
                  <c:v>-21.084872755454697</c:v>
                </c:pt>
                <c:pt idx="48">
                  <c:v>-21.084872755454697</c:v>
                </c:pt>
                <c:pt idx="49">
                  <c:v>-21.084872755454697</c:v>
                </c:pt>
                <c:pt idx="50">
                  <c:v>-21.084872755454697</c:v>
                </c:pt>
                <c:pt idx="51">
                  <c:v>-21.084872755454697</c:v>
                </c:pt>
                <c:pt idx="52">
                  <c:v>-21.084872755454697</c:v>
                </c:pt>
                <c:pt idx="53">
                  <c:v>-21.084872755454697</c:v>
                </c:pt>
                <c:pt idx="54">
                  <c:v>-21.084872755454697</c:v>
                </c:pt>
                <c:pt idx="55">
                  <c:v>-21.084872755454697</c:v>
                </c:pt>
                <c:pt idx="56">
                  <c:v>-21.084872755454697</c:v>
                </c:pt>
                <c:pt idx="57">
                  <c:v>-21.084872755454697</c:v>
                </c:pt>
                <c:pt idx="58">
                  <c:v>-21.084872755454697</c:v>
                </c:pt>
                <c:pt idx="59">
                  <c:v>-21.084872755454697</c:v>
                </c:pt>
                <c:pt idx="60">
                  <c:v>-21.084872755454697</c:v>
                </c:pt>
                <c:pt idx="61">
                  <c:v>-21.084872755454697</c:v>
                </c:pt>
                <c:pt idx="62">
                  <c:v>-21.084872755454697</c:v>
                </c:pt>
                <c:pt idx="63">
                  <c:v>-21.084872755454697</c:v>
                </c:pt>
                <c:pt idx="64">
                  <c:v>-21.084872755454697</c:v>
                </c:pt>
                <c:pt idx="65">
                  <c:v>-21.084872755454697</c:v>
                </c:pt>
                <c:pt idx="66">
                  <c:v>-21.084872755454697</c:v>
                </c:pt>
                <c:pt idx="67">
                  <c:v>-21.084872755454697</c:v>
                </c:pt>
                <c:pt idx="68">
                  <c:v>-21.084872755454697</c:v>
                </c:pt>
                <c:pt idx="69">
                  <c:v>-21.084872755454697</c:v>
                </c:pt>
                <c:pt idx="70">
                  <c:v>-21.084872755454697</c:v>
                </c:pt>
                <c:pt idx="71">
                  <c:v>-21.084872755454697</c:v>
                </c:pt>
                <c:pt idx="72">
                  <c:v>-21.084872755454697</c:v>
                </c:pt>
                <c:pt idx="73">
                  <c:v>-21.084872755454697</c:v>
                </c:pt>
                <c:pt idx="74">
                  <c:v>-21.084872755454697</c:v>
                </c:pt>
                <c:pt idx="75">
                  <c:v>-21.084872755454697</c:v>
                </c:pt>
                <c:pt idx="76">
                  <c:v>-21.084872755454697</c:v>
                </c:pt>
                <c:pt idx="77">
                  <c:v>-21.084872755454697</c:v>
                </c:pt>
                <c:pt idx="78">
                  <c:v>-21.084872755454697</c:v>
                </c:pt>
                <c:pt idx="79">
                  <c:v>-21.084872755454697</c:v>
                </c:pt>
                <c:pt idx="80">
                  <c:v>-21.084872755454697</c:v>
                </c:pt>
                <c:pt idx="81">
                  <c:v>-21.084872755454697</c:v>
                </c:pt>
                <c:pt idx="82">
                  <c:v>-21.084872755454697</c:v>
                </c:pt>
                <c:pt idx="83">
                  <c:v>-21.084872755454697</c:v>
                </c:pt>
                <c:pt idx="84">
                  <c:v>-21.084872755454697</c:v>
                </c:pt>
                <c:pt idx="85">
                  <c:v>-21.084872755454697</c:v>
                </c:pt>
                <c:pt idx="86">
                  <c:v>-21.084872755454697</c:v>
                </c:pt>
                <c:pt idx="87">
                  <c:v>-21.084872755454697</c:v>
                </c:pt>
                <c:pt idx="88">
                  <c:v>-21.084872755454697</c:v>
                </c:pt>
                <c:pt idx="89">
                  <c:v>-21.084872755454697</c:v>
                </c:pt>
                <c:pt idx="90">
                  <c:v>-21.084872755454697</c:v>
                </c:pt>
                <c:pt idx="91">
                  <c:v>-21.084872755454697</c:v>
                </c:pt>
                <c:pt idx="92">
                  <c:v>-21.084872755454697</c:v>
                </c:pt>
                <c:pt idx="93">
                  <c:v>-21.084872755454697</c:v>
                </c:pt>
                <c:pt idx="94">
                  <c:v>-21.084872755454697</c:v>
                </c:pt>
                <c:pt idx="95">
                  <c:v>-21.084872755454697</c:v>
                </c:pt>
                <c:pt idx="96">
                  <c:v>-21.084872755454697</c:v>
                </c:pt>
                <c:pt idx="97">
                  <c:v>-21.084872755454697</c:v>
                </c:pt>
                <c:pt idx="98">
                  <c:v>-21.084872755454697</c:v>
                </c:pt>
                <c:pt idx="99">
                  <c:v>-21.084872755454697</c:v>
                </c:pt>
                <c:pt idx="100">
                  <c:v>-21.084872755454697</c:v>
                </c:pt>
                <c:pt idx="101">
                  <c:v>-21.084872755454697</c:v>
                </c:pt>
                <c:pt idx="102">
                  <c:v>-21.084872755454697</c:v>
                </c:pt>
                <c:pt idx="103">
                  <c:v>-21.084872755454697</c:v>
                </c:pt>
                <c:pt idx="104">
                  <c:v>-21.084872755454697</c:v>
                </c:pt>
                <c:pt idx="105">
                  <c:v>-21.084872755454697</c:v>
                </c:pt>
                <c:pt idx="106">
                  <c:v>-21.084872755454697</c:v>
                </c:pt>
                <c:pt idx="107">
                  <c:v>-21.084872755454697</c:v>
                </c:pt>
                <c:pt idx="108">
                  <c:v>-21.084872755454697</c:v>
                </c:pt>
                <c:pt idx="109">
                  <c:v>-21.084872755454697</c:v>
                </c:pt>
                <c:pt idx="110">
                  <c:v>-21.084872755454697</c:v>
                </c:pt>
                <c:pt idx="111">
                  <c:v>-21.084872755454697</c:v>
                </c:pt>
                <c:pt idx="112">
                  <c:v>-21.084872755454697</c:v>
                </c:pt>
                <c:pt idx="113">
                  <c:v>-21.084872755454697</c:v>
                </c:pt>
                <c:pt idx="114">
                  <c:v>-21.084872755454697</c:v>
                </c:pt>
                <c:pt idx="115">
                  <c:v>-21.084872755454697</c:v>
                </c:pt>
                <c:pt idx="116">
                  <c:v>-21.084872755454697</c:v>
                </c:pt>
                <c:pt idx="117">
                  <c:v>-21.084872755454697</c:v>
                </c:pt>
                <c:pt idx="118">
                  <c:v>-21.084872755454697</c:v>
                </c:pt>
                <c:pt idx="119">
                  <c:v>-21.084872755454697</c:v>
                </c:pt>
                <c:pt idx="120">
                  <c:v>-21.084872755454697</c:v>
                </c:pt>
                <c:pt idx="121">
                  <c:v>-21.084872755454697</c:v>
                </c:pt>
                <c:pt idx="122">
                  <c:v>-21.084872755454697</c:v>
                </c:pt>
                <c:pt idx="123">
                  <c:v>-21.084872755454697</c:v>
                </c:pt>
                <c:pt idx="124">
                  <c:v>-21.084872755454697</c:v>
                </c:pt>
                <c:pt idx="125">
                  <c:v>-21.084872755454697</c:v>
                </c:pt>
                <c:pt idx="126">
                  <c:v>-21.084872755454697</c:v>
                </c:pt>
                <c:pt idx="127">
                  <c:v>-21.084872755454697</c:v>
                </c:pt>
                <c:pt idx="128">
                  <c:v>-21.084872755454697</c:v>
                </c:pt>
                <c:pt idx="129">
                  <c:v>-21.084872755454697</c:v>
                </c:pt>
                <c:pt idx="130">
                  <c:v>-21.084872755454697</c:v>
                </c:pt>
                <c:pt idx="131">
                  <c:v>-21.084872755454697</c:v>
                </c:pt>
                <c:pt idx="132">
                  <c:v>-21.084872755454697</c:v>
                </c:pt>
                <c:pt idx="133">
                  <c:v>-21.084872755454697</c:v>
                </c:pt>
                <c:pt idx="134">
                  <c:v>-21.084872755454697</c:v>
                </c:pt>
                <c:pt idx="135">
                  <c:v>-21.084872755454697</c:v>
                </c:pt>
                <c:pt idx="136">
                  <c:v>-21.084872755454697</c:v>
                </c:pt>
                <c:pt idx="137">
                  <c:v>-21.084872755454697</c:v>
                </c:pt>
                <c:pt idx="138">
                  <c:v>-21.084872755454697</c:v>
                </c:pt>
                <c:pt idx="139">
                  <c:v>-21.084872755454697</c:v>
                </c:pt>
                <c:pt idx="140">
                  <c:v>-21.084872755454697</c:v>
                </c:pt>
                <c:pt idx="141">
                  <c:v>-21.084872755454697</c:v>
                </c:pt>
                <c:pt idx="142">
                  <c:v>-21.084872755454697</c:v>
                </c:pt>
                <c:pt idx="143">
                  <c:v>-21.084872755454697</c:v>
                </c:pt>
                <c:pt idx="144">
                  <c:v>-21.084872755454697</c:v>
                </c:pt>
                <c:pt idx="145">
                  <c:v>-21.084872755454697</c:v>
                </c:pt>
                <c:pt idx="146">
                  <c:v>-21.084872755454697</c:v>
                </c:pt>
                <c:pt idx="147">
                  <c:v>-21.084872755454697</c:v>
                </c:pt>
                <c:pt idx="148">
                  <c:v>-21.084872755454697</c:v>
                </c:pt>
                <c:pt idx="149">
                  <c:v>-21.084872755454697</c:v>
                </c:pt>
                <c:pt idx="150">
                  <c:v>-21.084872755454697</c:v>
                </c:pt>
                <c:pt idx="151">
                  <c:v>-21.084872755454697</c:v>
                </c:pt>
                <c:pt idx="152">
                  <c:v>-21.084872755454697</c:v>
                </c:pt>
                <c:pt idx="153">
                  <c:v>-21.084872755454697</c:v>
                </c:pt>
                <c:pt idx="154">
                  <c:v>-21.084872755454697</c:v>
                </c:pt>
                <c:pt idx="155">
                  <c:v>-21.084872755454697</c:v>
                </c:pt>
                <c:pt idx="156">
                  <c:v>-21.084872755454697</c:v>
                </c:pt>
                <c:pt idx="157">
                  <c:v>-21.084872755454697</c:v>
                </c:pt>
                <c:pt idx="158">
                  <c:v>-21.084872755454697</c:v>
                </c:pt>
                <c:pt idx="159">
                  <c:v>-21.084872755454697</c:v>
                </c:pt>
                <c:pt idx="160">
                  <c:v>-21.084872755454697</c:v>
                </c:pt>
                <c:pt idx="161">
                  <c:v>-21.084872755454697</c:v>
                </c:pt>
                <c:pt idx="162">
                  <c:v>-21.084872755454697</c:v>
                </c:pt>
                <c:pt idx="163">
                  <c:v>-21.084872755454697</c:v>
                </c:pt>
                <c:pt idx="164">
                  <c:v>-21.084872755454697</c:v>
                </c:pt>
                <c:pt idx="165">
                  <c:v>-21.084872755454697</c:v>
                </c:pt>
                <c:pt idx="166">
                  <c:v>-21.084872755454697</c:v>
                </c:pt>
                <c:pt idx="167">
                  <c:v>-21.084872755454697</c:v>
                </c:pt>
                <c:pt idx="168">
                  <c:v>-21.084872755454697</c:v>
                </c:pt>
                <c:pt idx="169">
                  <c:v>-21.084872755454697</c:v>
                </c:pt>
                <c:pt idx="170">
                  <c:v>-21.084872755454697</c:v>
                </c:pt>
                <c:pt idx="171">
                  <c:v>-21.084872755454697</c:v>
                </c:pt>
                <c:pt idx="172">
                  <c:v>-21.084872755454697</c:v>
                </c:pt>
                <c:pt idx="173">
                  <c:v>-21.084872755454697</c:v>
                </c:pt>
                <c:pt idx="174">
                  <c:v>-21.084872755454697</c:v>
                </c:pt>
                <c:pt idx="175">
                  <c:v>-21.084872755454697</c:v>
                </c:pt>
                <c:pt idx="176">
                  <c:v>-21.084872755454697</c:v>
                </c:pt>
                <c:pt idx="177">
                  <c:v>-21.084872755454697</c:v>
                </c:pt>
                <c:pt idx="178">
                  <c:v>-21.084872755454697</c:v>
                </c:pt>
                <c:pt idx="179">
                  <c:v>-21.084872755454697</c:v>
                </c:pt>
                <c:pt idx="180">
                  <c:v>-21.084872755454697</c:v>
                </c:pt>
                <c:pt idx="181">
                  <c:v>-21.084872755454697</c:v>
                </c:pt>
                <c:pt idx="182">
                  <c:v>-21.084872755454697</c:v>
                </c:pt>
                <c:pt idx="183">
                  <c:v>-21.084872755454697</c:v>
                </c:pt>
                <c:pt idx="184">
                  <c:v>-21.084872755454697</c:v>
                </c:pt>
                <c:pt idx="185">
                  <c:v>-21.084872755454697</c:v>
                </c:pt>
                <c:pt idx="186">
                  <c:v>-21.084872755454697</c:v>
                </c:pt>
                <c:pt idx="187">
                  <c:v>-21.084872755454697</c:v>
                </c:pt>
                <c:pt idx="188">
                  <c:v>-21.084872755454697</c:v>
                </c:pt>
                <c:pt idx="189">
                  <c:v>-21.084872755454697</c:v>
                </c:pt>
                <c:pt idx="190">
                  <c:v>-21.084872755454697</c:v>
                </c:pt>
                <c:pt idx="191">
                  <c:v>-21.084872755454697</c:v>
                </c:pt>
                <c:pt idx="192">
                  <c:v>-21.084872755454697</c:v>
                </c:pt>
                <c:pt idx="193">
                  <c:v>-21.084872755454697</c:v>
                </c:pt>
                <c:pt idx="194">
                  <c:v>-21.084872755454697</c:v>
                </c:pt>
                <c:pt idx="195">
                  <c:v>-21.084872755454697</c:v>
                </c:pt>
                <c:pt idx="196">
                  <c:v>-21.084872755454697</c:v>
                </c:pt>
                <c:pt idx="197">
                  <c:v>-21.084872755454697</c:v>
                </c:pt>
                <c:pt idx="198">
                  <c:v>-21.084872755454697</c:v>
                </c:pt>
                <c:pt idx="199">
                  <c:v>-21.084872755454697</c:v>
                </c:pt>
                <c:pt idx="200">
                  <c:v>-21.084872755454697</c:v>
                </c:pt>
                <c:pt idx="201">
                  <c:v>-21.084872755454697</c:v>
                </c:pt>
                <c:pt idx="202">
                  <c:v>-21.084872755454697</c:v>
                </c:pt>
                <c:pt idx="203">
                  <c:v>-21.084872755454697</c:v>
                </c:pt>
                <c:pt idx="204">
                  <c:v>-21.084872755454697</c:v>
                </c:pt>
                <c:pt idx="205">
                  <c:v>-21.084872755454697</c:v>
                </c:pt>
                <c:pt idx="206">
                  <c:v>-21.084872755454697</c:v>
                </c:pt>
                <c:pt idx="207">
                  <c:v>-21.084872755454697</c:v>
                </c:pt>
                <c:pt idx="208">
                  <c:v>-21.084872755454697</c:v>
                </c:pt>
                <c:pt idx="209">
                  <c:v>-21.084872755454697</c:v>
                </c:pt>
                <c:pt idx="210">
                  <c:v>-21.084872755454697</c:v>
                </c:pt>
                <c:pt idx="211">
                  <c:v>-21.084872755454697</c:v>
                </c:pt>
                <c:pt idx="212">
                  <c:v>-21.084872755454697</c:v>
                </c:pt>
                <c:pt idx="213">
                  <c:v>-21.084872755454697</c:v>
                </c:pt>
                <c:pt idx="214">
                  <c:v>-21.084872755454697</c:v>
                </c:pt>
                <c:pt idx="215">
                  <c:v>-21.084872755454697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40-Other</c:v>
                </c:pt>
                <c:pt idx="199">
                  <c:v>40-Other</c:v>
                </c:pt>
                <c:pt idx="200">
                  <c:v>40-Other</c:v>
                </c:pt>
                <c:pt idx="201">
                  <c:v>40-Other</c:v>
                </c:pt>
                <c:pt idx="202">
                  <c:v>40-Other</c:v>
                </c:pt>
                <c:pt idx="203">
                  <c:v>40-Other</c:v>
                </c:pt>
                <c:pt idx="204">
                  <c:v>40-Other</c:v>
                </c:pt>
                <c:pt idx="205">
                  <c:v>40-Other</c:v>
                </c:pt>
                <c:pt idx="206">
                  <c:v>40-Other</c:v>
                </c:pt>
                <c:pt idx="207">
                  <c:v>41-USGS</c:v>
                </c:pt>
                <c:pt idx="208">
                  <c:v>41-USGS</c:v>
                </c:pt>
                <c:pt idx="209">
                  <c:v>41-USGS</c:v>
                </c:pt>
                <c:pt idx="210">
                  <c:v>41-USGS</c:v>
                </c:pt>
                <c:pt idx="211">
                  <c:v>41-USGS</c:v>
                </c:pt>
                <c:pt idx="212">
                  <c:v>41-USGS</c:v>
                </c:pt>
                <c:pt idx="213">
                  <c:v>41-USGS</c:v>
                </c:pt>
                <c:pt idx="214">
                  <c:v>41-USGS</c:v>
                </c:pt>
                <c:pt idx="215">
                  <c:v>41-USGS</c:v>
                </c:pt>
              </c:strCache>
            </c:strRef>
          </c:cat>
          <c:val>
            <c:numRef>
              <c:f>Results!$AE$4:$AE$219</c:f>
              <c:numCache>
                <c:formatCode>0.00</c:formatCode>
                <c:ptCount val="216"/>
                <c:pt idx="0">
                  <c:v>23.041819917881313</c:v>
                </c:pt>
                <c:pt idx="1">
                  <c:v>23.041819917881313</c:v>
                </c:pt>
                <c:pt idx="2">
                  <c:v>23.041819917881313</c:v>
                </c:pt>
                <c:pt idx="3">
                  <c:v>23.041819917881313</c:v>
                </c:pt>
                <c:pt idx="4">
                  <c:v>23.041819917881313</c:v>
                </c:pt>
                <c:pt idx="5">
                  <c:v>23.041819917881313</c:v>
                </c:pt>
                <c:pt idx="6">
                  <c:v>23.041819917881313</c:v>
                </c:pt>
                <c:pt idx="7">
                  <c:v>23.041819917881313</c:v>
                </c:pt>
                <c:pt idx="8">
                  <c:v>23.041819917881313</c:v>
                </c:pt>
                <c:pt idx="9">
                  <c:v>23.041819917881313</c:v>
                </c:pt>
                <c:pt idx="10">
                  <c:v>23.041819917881313</c:v>
                </c:pt>
                <c:pt idx="11">
                  <c:v>23.041819917881313</c:v>
                </c:pt>
                <c:pt idx="12">
                  <c:v>23.041819917881313</c:v>
                </c:pt>
                <c:pt idx="13">
                  <c:v>23.041819917881313</c:v>
                </c:pt>
                <c:pt idx="14">
                  <c:v>23.041819917881313</c:v>
                </c:pt>
                <c:pt idx="15">
                  <c:v>23.041819917881313</c:v>
                </c:pt>
                <c:pt idx="16">
                  <c:v>23.041819917881313</c:v>
                </c:pt>
                <c:pt idx="17">
                  <c:v>23.041819917881313</c:v>
                </c:pt>
                <c:pt idx="18">
                  <c:v>23.041819917881313</c:v>
                </c:pt>
                <c:pt idx="19">
                  <c:v>23.041819917881313</c:v>
                </c:pt>
                <c:pt idx="20">
                  <c:v>23.041819917881313</c:v>
                </c:pt>
                <c:pt idx="21">
                  <c:v>23.041819917881313</c:v>
                </c:pt>
                <c:pt idx="22">
                  <c:v>23.041819917881313</c:v>
                </c:pt>
                <c:pt idx="23">
                  <c:v>23.041819917881313</c:v>
                </c:pt>
                <c:pt idx="24">
                  <c:v>23.041819917881313</c:v>
                </c:pt>
                <c:pt idx="25">
                  <c:v>23.041819917881313</c:v>
                </c:pt>
                <c:pt idx="26">
                  <c:v>23.041819917881313</c:v>
                </c:pt>
                <c:pt idx="27">
                  <c:v>23.041819917881313</c:v>
                </c:pt>
                <c:pt idx="28">
                  <c:v>23.041819917881313</c:v>
                </c:pt>
                <c:pt idx="29">
                  <c:v>23.041819917881313</c:v>
                </c:pt>
                <c:pt idx="30">
                  <c:v>23.041819917881313</c:v>
                </c:pt>
                <c:pt idx="31">
                  <c:v>23.041819917881313</c:v>
                </c:pt>
                <c:pt idx="32">
                  <c:v>23.041819917881313</c:v>
                </c:pt>
                <c:pt idx="33">
                  <c:v>23.041819917881313</c:v>
                </c:pt>
                <c:pt idx="34">
                  <c:v>23.041819917881313</c:v>
                </c:pt>
                <c:pt idx="35">
                  <c:v>23.041819917881313</c:v>
                </c:pt>
                <c:pt idx="36">
                  <c:v>23.041819917881313</c:v>
                </c:pt>
                <c:pt idx="37">
                  <c:v>23.041819917881313</c:v>
                </c:pt>
                <c:pt idx="38">
                  <c:v>23.041819917881313</c:v>
                </c:pt>
                <c:pt idx="39">
                  <c:v>23.041819917881313</c:v>
                </c:pt>
                <c:pt idx="40">
                  <c:v>23.041819917881313</c:v>
                </c:pt>
                <c:pt idx="41">
                  <c:v>23.041819917881313</c:v>
                </c:pt>
                <c:pt idx="42">
                  <c:v>23.041819917881313</c:v>
                </c:pt>
                <c:pt idx="43">
                  <c:v>23.041819917881313</c:v>
                </c:pt>
                <c:pt idx="44">
                  <c:v>23.041819917881313</c:v>
                </c:pt>
                <c:pt idx="45">
                  <c:v>23.041819917881313</c:v>
                </c:pt>
                <c:pt idx="46">
                  <c:v>23.041819917881313</c:v>
                </c:pt>
                <c:pt idx="47">
                  <c:v>23.041819917881313</c:v>
                </c:pt>
                <c:pt idx="48">
                  <c:v>23.041819917881313</c:v>
                </c:pt>
                <c:pt idx="49">
                  <c:v>23.041819917881313</c:v>
                </c:pt>
                <c:pt idx="50">
                  <c:v>23.041819917881313</c:v>
                </c:pt>
                <c:pt idx="51">
                  <c:v>23.041819917881313</c:v>
                </c:pt>
                <c:pt idx="52">
                  <c:v>23.041819917881313</c:v>
                </c:pt>
                <c:pt idx="53">
                  <c:v>23.041819917881313</c:v>
                </c:pt>
                <c:pt idx="54">
                  <c:v>23.041819917881313</c:v>
                </c:pt>
                <c:pt idx="55">
                  <c:v>23.041819917881313</c:v>
                </c:pt>
                <c:pt idx="56">
                  <c:v>23.041819917881313</c:v>
                </c:pt>
                <c:pt idx="57">
                  <c:v>23.041819917881313</c:v>
                </c:pt>
                <c:pt idx="58">
                  <c:v>23.041819917881313</c:v>
                </c:pt>
                <c:pt idx="59">
                  <c:v>23.041819917881313</c:v>
                </c:pt>
                <c:pt idx="60">
                  <c:v>23.041819917881313</c:v>
                </c:pt>
                <c:pt idx="61">
                  <c:v>23.041819917881313</c:v>
                </c:pt>
                <c:pt idx="62">
                  <c:v>23.041819917881313</c:v>
                </c:pt>
                <c:pt idx="63">
                  <c:v>23.041819917881313</c:v>
                </c:pt>
                <c:pt idx="64">
                  <c:v>23.041819917881313</c:v>
                </c:pt>
                <c:pt idx="65">
                  <c:v>23.041819917881313</c:v>
                </c:pt>
                <c:pt idx="66">
                  <c:v>23.041819917881313</c:v>
                </c:pt>
                <c:pt idx="67">
                  <c:v>23.041819917881313</c:v>
                </c:pt>
                <c:pt idx="68">
                  <c:v>23.041819917881313</c:v>
                </c:pt>
                <c:pt idx="69">
                  <c:v>23.041819917881313</c:v>
                </c:pt>
                <c:pt idx="70">
                  <c:v>23.041819917881313</c:v>
                </c:pt>
                <c:pt idx="71">
                  <c:v>23.041819917881313</c:v>
                </c:pt>
                <c:pt idx="72">
                  <c:v>23.041819917881313</c:v>
                </c:pt>
                <c:pt idx="73">
                  <c:v>23.041819917881313</c:v>
                </c:pt>
                <c:pt idx="74">
                  <c:v>23.041819917881313</c:v>
                </c:pt>
                <c:pt idx="75">
                  <c:v>23.041819917881313</c:v>
                </c:pt>
                <c:pt idx="76">
                  <c:v>23.041819917881313</c:v>
                </c:pt>
                <c:pt idx="77">
                  <c:v>23.041819917881313</c:v>
                </c:pt>
                <c:pt idx="78">
                  <c:v>23.041819917881313</c:v>
                </c:pt>
                <c:pt idx="79">
                  <c:v>23.041819917881313</c:v>
                </c:pt>
                <c:pt idx="80">
                  <c:v>23.041819917881313</c:v>
                </c:pt>
                <c:pt idx="81">
                  <c:v>23.041819917881313</c:v>
                </c:pt>
                <c:pt idx="82">
                  <c:v>23.041819917881313</c:v>
                </c:pt>
                <c:pt idx="83">
                  <c:v>23.041819917881313</c:v>
                </c:pt>
                <c:pt idx="84">
                  <c:v>23.041819917881313</c:v>
                </c:pt>
                <c:pt idx="85">
                  <c:v>23.041819917881313</c:v>
                </c:pt>
                <c:pt idx="86">
                  <c:v>23.041819917881313</c:v>
                </c:pt>
                <c:pt idx="87">
                  <c:v>23.041819917881313</c:v>
                </c:pt>
                <c:pt idx="88">
                  <c:v>23.041819917881313</c:v>
                </c:pt>
                <c:pt idx="89">
                  <c:v>23.041819917881313</c:v>
                </c:pt>
                <c:pt idx="90">
                  <c:v>23.041819917881313</c:v>
                </c:pt>
                <c:pt idx="91">
                  <c:v>23.041819917881313</c:v>
                </c:pt>
                <c:pt idx="92">
                  <c:v>23.041819917881313</c:v>
                </c:pt>
                <c:pt idx="93">
                  <c:v>23.041819917881313</c:v>
                </c:pt>
                <c:pt idx="94">
                  <c:v>23.041819917881313</c:v>
                </c:pt>
                <c:pt idx="95">
                  <c:v>23.041819917881313</c:v>
                </c:pt>
                <c:pt idx="96">
                  <c:v>23.041819917881313</c:v>
                </c:pt>
                <c:pt idx="97">
                  <c:v>23.041819917881313</c:v>
                </c:pt>
                <c:pt idx="98">
                  <c:v>23.041819917881313</c:v>
                </c:pt>
                <c:pt idx="99">
                  <c:v>23.041819917881313</c:v>
                </c:pt>
                <c:pt idx="100">
                  <c:v>23.041819917881313</c:v>
                </c:pt>
                <c:pt idx="101">
                  <c:v>23.041819917881313</c:v>
                </c:pt>
                <c:pt idx="102">
                  <c:v>23.041819917881313</c:v>
                </c:pt>
                <c:pt idx="103">
                  <c:v>23.041819917881313</c:v>
                </c:pt>
                <c:pt idx="104">
                  <c:v>23.041819917881313</c:v>
                </c:pt>
                <c:pt idx="105">
                  <c:v>23.041819917881313</c:v>
                </c:pt>
                <c:pt idx="106">
                  <c:v>23.041819917881313</c:v>
                </c:pt>
                <c:pt idx="107">
                  <c:v>23.041819917881313</c:v>
                </c:pt>
                <c:pt idx="108">
                  <c:v>23.041819917881313</c:v>
                </c:pt>
                <c:pt idx="109">
                  <c:v>23.041819917881313</c:v>
                </c:pt>
                <c:pt idx="110">
                  <c:v>23.041819917881313</c:v>
                </c:pt>
                <c:pt idx="111">
                  <c:v>23.041819917881313</c:v>
                </c:pt>
                <c:pt idx="112">
                  <c:v>23.041819917881313</c:v>
                </c:pt>
                <c:pt idx="113">
                  <c:v>23.041819917881313</c:v>
                </c:pt>
                <c:pt idx="114">
                  <c:v>23.041819917881313</c:v>
                </c:pt>
                <c:pt idx="115">
                  <c:v>23.041819917881313</c:v>
                </c:pt>
                <c:pt idx="116">
                  <c:v>23.041819917881313</c:v>
                </c:pt>
                <c:pt idx="117">
                  <c:v>23.041819917881313</c:v>
                </c:pt>
                <c:pt idx="118">
                  <c:v>23.041819917881313</c:v>
                </c:pt>
                <c:pt idx="119">
                  <c:v>23.041819917881313</c:v>
                </c:pt>
                <c:pt idx="120">
                  <c:v>23.041819917881313</c:v>
                </c:pt>
                <c:pt idx="121">
                  <c:v>23.041819917881313</c:v>
                </c:pt>
                <c:pt idx="122">
                  <c:v>23.041819917881313</c:v>
                </c:pt>
                <c:pt idx="123">
                  <c:v>23.041819917881313</c:v>
                </c:pt>
                <c:pt idx="124">
                  <c:v>23.041819917881313</c:v>
                </c:pt>
                <c:pt idx="125">
                  <c:v>23.041819917881313</c:v>
                </c:pt>
                <c:pt idx="126">
                  <c:v>23.041819917881313</c:v>
                </c:pt>
                <c:pt idx="127">
                  <c:v>23.041819917881313</c:v>
                </c:pt>
                <c:pt idx="128">
                  <c:v>23.041819917881313</c:v>
                </c:pt>
                <c:pt idx="129">
                  <c:v>23.041819917881313</c:v>
                </c:pt>
                <c:pt idx="130">
                  <c:v>23.041819917881313</c:v>
                </c:pt>
                <c:pt idx="131">
                  <c:v>23.041819917881313</c:v>
                </c:pt>
                <c:pt idx="132">
                  <c:v>23.041819917881313</c:v>
                </c:pt>
                <c:pt idx="133">
                  <c:v>23.041819917881313</c:v>
                </c:pt>
                <c:pt idx="134">
                  <c:v>23.041819917881313</c:v>
                </c:pt>
                <c:pt idx="135">
                  <c:v>23.041819917881313</c:v>
                </c:pt>
                <c:pt idx="136">
                  <c:v>23.041819917881313</c:v>
                </c:pt>
                <c:pt idx="137">
                  <c:v>23.041819917881313</c:v>
                </c:pt>
                <c:pt idx="138">
                  <c:v>23.041819917881313</c:v>
                </c:pt>
                <c:pt idx="139">
                  <c:v>23.041819917881313</c:v>
                </c:pt>
                <c:pt idx="140">
                  <c:v>23.041819917881313</c:v>
                </c:pt>
                <c:pt idx="141">
                  <c:v>23.041819917881313</c:v>
                </c:pt>
                <c:pt idx="142">
                  <c:v>23.041819917881313</c:v>
                </c:pt>
                <c:pt idx="143">
                  <c:v>23.041819917881313</c:v>
                </c:pt>
                <c:pt idx="144">
                  <c:v>23.041819917881313</c:v>
                </c:pt>
                <c:pt idx="145">
                  <c:v>23.041819917881313</c:v>
                </c:pt>
                <c:pt idx="146">
                  <c:v>23.041819917881313</c:v>
                </c:pt>
                <c:pt idx="147">
                  <c:v>23.041819917881313</c:v>
                </c:pt>
                <c:pt idx="148">
                  <c:v>23.041819917881313</c:v>
                </c:pt>
                <c:pt idx="149">
                  <c:v>23.041819917881313</c:v>
                </c:pt>
                <c:pt idx="150">
                  <c:v>23.041819917881313</c:v>
                </c:pt>
                <c:pt idx="151">
                  <c:v>23.041819917881313</c:v>
                </c:pt>
                <c:pt idx="152">
                  <c:v>23.041819917881313</c:v>
                </c:pt>
                <c:pt idx="153">
                  <c:v>23.041819917881313</c:v>
                </c:pt>
                <c:pt idx="154">
                  <c:v>23.041819917881313</c:v>
                </c:pt>
                <c:pt idx="155">
                  <c:v>23.041819917881313</c:v>
                </c:pt>
                <c:pt idx="156">
                  <c:v>23.041819917881313</c:v>
                </c:pt>
                <c:pt idx="157">
                  <c:v>23.041819917881313</c:v>
                </c:pt>
                <c:pt idx="158">
                  <c:v>23.041819917881313</c:v>
                </c:pt>
                <c:pt idx="159">
                  <c:v>23.041819917881313</c:v>
                </c:pt>
                <c:pt idx="160">
                  <c:v>23.041819917881313</c:v>
                </c:pt>
                <c:pt idx="161">
                  <c:v>23.041819917881313</c:v>
                </c:pt>
                <c:pt idx="162">
                  <c:v>23.041819917881313</c:v>
                </c:pt>
                <c:pt idx="163">
                  <c:v>23.041819917881313</c:v>
                </c:pt>
                <c:pt idx="164">
                  <c:v>23.041819917881313</c:v>
                </c:pt>
                <c:pt idx="165">
                  <c:v>23.041819917881313</c:v>
                </c:pt>
                <c:pt idx="166">
                  <c:v>23.041819917881313</c:v>
                </c:pt>
                <c:pt idx="167">
                  <c:v>23.041819917881313</c:v>
                </c:pt>
                <c:pt idx="168">
                  <c:v>23.041819917881313</c:v>
                </c:pt>
                <c:pt idx="169">
                  <c:v>23.041819917881313</c:v>
                </c:pt>
                <c:pt idx="170">
                  <c:v>23.041819917881313</c:v>
                </c:pt>
                <c:pt idx="171">
                  <c:v>23.041819917881313</c:v>
                </c:pt>
                <c:pt idx="172">
                  <c:v>23.041819917881313</c:v>
                </c:pt>
                <c:pt idx="173">
                  <c:v>23.041819917881313</c:v>
                </c:pt>
                <c:pt idx="174">
                  <c:v>23.041819917881313</c:v>
                </c:pt>
                <c:pt idx="175">
                  <c:v>23.041819917881313</c:v>
                </c:pt>
                <c:pt idx="176">
                  <c:v>23.041819917881313</c:v>
                </c:pt>
                <c:pt idx="177">
                  <c:v>23.041819917881313</c:v>
                </c:pt>
                <c:pt idx="178">
                  <c:v>23.041819917881313</c:v>
                </c:pt>
                <c:pt idx="179">
                  <c:v>23.041819917881313</c:v>
                </c:pt>
                <c:pt idx="180">
                  <c:v>23.041819917881313</c:v>
                </c:pt>
                <c:pt idx="181">
                  <c:v>23.041819917881313</c:v>
                </c:pt>
                <c:pt idx="182">
                  <c:v>23.041819917881313</c:v>
                </c:pt>
                <c:pt idx="183">
                  <c:v>23.041819917881313</c:v>
                </c:pt>
                <c:pt idx="184">
                  <c:v>23.041819917881313</c:v>
                </c:pt>
                <c:pt idx="185">
                  <c:v>23.041819917881313</c:v>
                </c:pt>
                <c:pt idx="186">
                  <c:v>23.041819917881313</c:v>
                </c:pt>
                <c:pt idx="187">
                  <c:v>23.041819917881313</c:v>
                </c:pt>
                <c:pt idx="188">
                  <c:v>23.041819917881313</c:v>
                </c:pt>
                <c:pt idx="189">
                  <c:v>23.041819917881313</c:v>
                </c:pt>
                <c:pt idx="190">
                  <c:v>23.041819917881313</c:v>
                </c:pt>
                <c:pt idx="191">
                  <c:v>23.041819917881313</c:v>
                </c:pt>
                <c:pt idx="192">
                  <c:v>23.041819917881313</c:v>
                </c:pt>
                <c:pt idx="193">
                  <c:v>23.041819917881313</c:v>
                </c:pt>
                <c:pt idx="194">
                  <c:v>23.041819917881313</c:v>
                </c:pt>
                <c:pt idx="195">
                  <c:v>23.041819917881313</c:v>
                </c:pt>
                <c:pt idx="196">
                  <c:v>23.041819917881313</c:v>
                </c:pt>
                <c:pt idx="197">
                  <c:v>23.041819917881313</c:v>
                </c:pt>
                <c:pt idx="198">
                  <c:v>23.041819917881313</c:v>
                </c:pt>
                <c:pt idx="199">
                  <c:v>23.041819917881313</c:v>
                </c:pt>
                <c:pt idx="200">
                  <c:v>23.041819917881313</c:v>
                </c:pt>
                <c:pt idx="201">
                  <c:v>23.041819917881313</c:v>
                </c:pt>
                <c:pt idx="202">
                  <c:v>23.041819917881313</c:v>
                </c:pt>
                <c:pt idx="203">
                  <c:v>23.041819917881313</c:v>
                </c:pt>
                <c:pt idx="204">
                  <c:v>23.041819917881313</c:v>
                </c:pt>
                <c:pt idx="205">
                  <c:v>23.041819917881313</c:v>
                </c:pt>
                <c:pt idx="206">
                  <c:v>23.041819917881313</c:v>
                </c:pt>
                <c:pt idx="207">
                  <c:v>23.041819917881313</c:v>
                </c:pt>
                <c:pt idx="208">
                  <c:v>23.041819917881313</c:v>
                </c:pt>
                <c:pt idx="209">
                  <c:v>23.041819917881313</c:v>
                </c:pt>
                <c:pt idx="210">
                  <c:v>23.041819917881313</c:v>
                </c:pt>
                <c:pt idx="211">
                  <c:v>23.041819917881313</c:v>
                </c:pt>
                <c:pt idx="212">
                  <c:v>23.041819917881313</c:v>
                </c:pt>
                <c:pt idx="213">
                  <c:v>23.041819917881313</c:v>
                </c:pt>
                <c:pt idx="214">
                  <c:v>23.041819917881313</c:v>
                </c:pt>
                <c:pt idx="215">
                  <c:v>23.041819917881313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988888"/>
        <c:axId val="234989280"/>
      </c:lineChart>
      <c:catAx>
        <c:axId val="23498888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4989280"/>
        <c:crossesAt val="-50"/>
        <c:auto val="1"/>
        <c:lblAlgn val="ctr"/>
        <c:lblOffset val="100"/>
        <c:tickLblSkip val="9"/>
        <c:tickMarkSkip val="9"/>
        <c:noMultiLvlLbl val="0"/>
      </c:catAx>
      <c:valAx>
        <c:axId val="234989280"/>
        <c:scaling>
          <c:orientation val="minMax"/>
          <c:max val="50"/>
          <c:min val="-5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Sand Material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6753669043987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4988888"/>
        <c:crosses val="autoZero"/>
        <c:crossBetween val="between"/>
        <c:majorUnit val="10"/>
        <c:minorUnit val="1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2, 2017
Sediment Mass Percent Difference Results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83011986685E-2"/>
          <c:y val="0.18052883608977557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bubble3D val="0"/>
          </c:dPt>
          <c:dPt>
            <c:idx val="22"/>
            <c:bubble3D val="0"/>
          </c:dPt>
          <c:dPt>
            <c:idx val="23"/>
            <c:bubble3D val="0"/>
          </c:dPt>
          <c:dPt>
            <c:idx val="24"/>
            <c:bubble3D val="0"/>
          </c:dPt>
          <c:dPt>
            <c:idx val="25"/>
            <c:bubble3D val="0"/>
          </c:dPt>
          <c:dPt>
            <c:idx val="26"/>
            <c:bubble3D val="0"/>
          </c:dPt>
          <c:dPt>
            <c:idx val="27"/>
            <c:bubble3D val="0"/>
          </c:dPt>
          <c:dPt>
            <c:idx val="28"/>
            <c:bubble3D val="0"/>
          </c:dPt>
          <c:dPt>
            <c:idx val="29"/>
            <c:bubble3D val="0"/>
          </c:dPt>
          <c:dPt>
            <c:idx val="30"/>
            <c:bubble3D val="0"/>
          </c:dPt>
          <c:dPt>
            <c:idx val="31"/>
            <c:bubble3D val="0"/>
          </c:dPt>
          <c:dPt>
            <c:idx val="32"/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bubble3D val="0"/>
          </c:dPt>
          <c:dPt>
            <c:idx val="37"/>
            <c:bubble3D val="0"/>
          </c:dPt>
          <c:dPt>
            <c:idx val="38"/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40-Other</c:v>
                </c:pt>
                <c:pt idx="199">
                  <c:v>40-Other</c:v>
                </c:pt>
                <c:pt idx="200">
                  <c:v>40-Other</c:v>
                </c:pt>
                <c:pt idx="201">
                  <c:v>40-Other</c:v>
                </c:pt>
                <c:pt idx="202">
                  <c:v>40-Other</c:v>
                </c:pt>
                <c:pt idx="203">
                  <c:v>40-Other</c:v>
                </c:pt>
                <c:pt idx="204">
                  <c:v>40-Other</c:v>
                </c:pt>
                <c:pt idx="205">
                  <c:v>40-Other</c:v>
                </c:pt>
                <c:pt idx="206">
                  <c:v>40-Other</c:v>
                </c:pt>
                <c:pt idx="207">
                  <c:v>41-USGS</c:v>
                </c:pt>
                <c:pt idx="208">
                  <c:v>41-USGS</c:v>
                </c:pt>
                <c:pt idx="209">
                  <c:v>41-USGS</c:v>
                </c:pt>
                <c:pt idx="210">
                  <c:v>41-USGS</c:v>
                </c:pt>
                <c:pt idx="211">
                  <c:v>41-USGS</c:v>
                </c:pt>
                <c:pt idx="212">
                  <c:v>41-USGS</c:v>
                </c:pt>
                <c:pt idx="213">
                  <c:v>41-USGS</c:v>
                </c:pt>
                <c:pt idx="214">
                  <c:v>41-USGS</c:v>
                </c:pt>
                <c:pt idx="215">
                  <c:v>41-USGS</c:v>
                </c:pt>
              </c:strCache>
            </c:strRef>
          </c:cat>
          <c:val>
            <c:numRef>
              <c:f>Results!$S$4:$S$219</c:f>
              <c:numCache>
                <c:formatCode>0.00</c:formatCode>
                <c:ptCount val="216"/>
                <c:pt idx="0">
                  <c:v>-4.0740740740740629</c:v>
                </c:pt>
                <c:pt idx="1">
                  <c:v>-1.5957446808510727</c:v>
                </c:pt>
                <c:pt idx="2">
                  <c:v>-6.5708418891170597</c:v>
                </c:pt>
                <c:pt idx="3">
                  <c:v>-2.0143884892086312</c:v>
                </c:pt>
                <c:pt idx="4">
                  <c:v>-5.2114060963618485</c:v>
                </c:pt>
                <c:pt idx="5">
                  <c:v>-14.063556457065593</c:v>
                </c:pt>
                <c:pt idx="6">
                  <c:v>-1.9895629484670738</c:v>
                </c:pt>
                <c:pt idx="7">
                  <c:v>-1.2662445851382773</c:v>
                </c:pt>
                <c:pt idx="8">
                  <c:v>-0.95461575382646413</c:v>
                </c:pt>
                <c:pt idx="9">
                  <c:v>8.9552238805970124</c:v>
                </c:pt>
                <c:pt idx="10">
                  <c:v>1.5113350125944667</c:v>
                </c:pt>
                <c:pt idx="11">
                  <c:v>0.63559322033898658</c:v>
                </c:pt>
                <c:pt idx="12">
                  <c:v>-1.7214397496087694</c:v>
                </c:pt>
                <c:pt idx="13">
                  <c:v>-0.99800399201598267</c:v>
                </c:pt>
                <c:pt idx="14">
                  <c:v>-0.69444444444446429</c:v>
                </c:pt>
                <c:pt idx="15">
                  <c:v>-1.3616738625041491</c:v>
                </c:pt>
                <c:pt idx="16">
                  <c:v>-1.7339113037678984</c:v>
                </c:pt>
                <c:pt idx="17">
                  <c:v>-2.6294563639296746</c:v>
                </c:pt>
                <c:pt idx="18">
                  <c:v>-0.75757575757575302</c:v>
                </c:pt>
                <c:pt idx="19">
                  <c:v>-4.2553191489361772</c:v>
                </c:pt>
                <c:pt idx="20">
                  <c:v>-3.8626609442060005</c:v>
                </c:pt>
                <c:pt idx="21">
                  <c:v>-2.2630834512022693</c:v>
                </c:pt>
                <c:pt idx="22">
                  <c:v>-2.6418786692759237</c:v>
                </c:pt>
                <c:pt idx="23">
                  <c:v>-2.4675324675324664</c:v>
                </c:pt>
                <c:pt idx="24">
                  <c:v>-2.8571428571428448</c:v>
                </c:pt>
                <c:pt idx="25">
                  <c:v>-2.347096111015941</c:v>
                </c:pt>
                <c:pt idx="26">
                  <c:v>25.03516935396604</c:v>
                </c:pt>
                <c:pt idx="27">
                  <c:v>11.285266457680249</c:v>
                </c:pt>
                <c:pt idx="28">
                  <c:v>-16.533333333333328</c:v>
                </c:pt>
                <c:pt idx="29">
                  <c:v>-0.83333333333332826</c:v>
                </c:pt>
                <c:pt idx="30">
                  <c:v>-11.507293354943267</c:v>
                </c:pt>
                <c:pt idx="31">
                  <c:v>-12.462311557788952</c:v>
                </c:pt>
                <c:pt idx="32">
                  <c:v>-12.183436002737857</c:v>
                </c:pt>
                <c:pt idx="33">
                  <c:v>-17.627567925778671</c:v>
                </c:pt>
                <c:pt idx="34">
                  <c:v>-13.785557986870895</c:v>
                </c:pt>
                <c:pt idx="35">
                  <c:v>-4.8847682119205329</c:v>
                </c:pt>
                <c:pt idx="36">
                  <c:v>-1.8656716417910335</c:v>
                </c:pt>
                <c:pt idx="37">
                  <c:v>-5.0239234449760879</c:v>
                </c:pt>
                <c:pt idx="38">
                  <c:v>-3.7117903930131009</c:v>
                </c:pt>
                <c:pt idx="39">
                  <c:v>-0.33057851239669223</c:v>
                </c:pt>
                <c:pt idx="40">
                  <c:v>-2.6496565260058955</c:v>
                </c:pt>
                <c:pt idx="41">
                  <c:v>-0.39318479685453284</c:v>
                </c:pt>
                <c:pt idx="42">
                  <c:v>16.708952519028621</c:v>
                </c:pt>
                <c:pt idx="43">
                  <c:v>16.778410995641966</c:v>
                </c:pt>
                <c:pt idx="44">
                  <c:v>-3.7595616557261389</c:v>
                </c:pt>
                <c:pt idx="45">
                  <c:v>-6.2015503875968898</c:v>
                </c:pt>
                <c:pt idx="46">
                  <c:v>-1.3123359580052503</c:v>
                </c:pt>
                <c:pt idx="47">
                  <c:v>-0.40567951318458173</c:v>
                </c:pt>
                <c:pt idx="48">
                  <c:v>-6.9846678023850073</c:v>
                </c:pt>
                <c:pt idx="49">
                  <c:v>-3.6468330134356983</c:v>
                </c:pt>
                <c:pt idx="50">
                  <c:v>-3.9735099337748379</c:v>
                </c:pt>
                <c:pt idx="51">
                  <c:v>-2.0703253368386552</c:v>
                </c:pt>
                <c:pt idx="52">
                  <c:v>-2.2556390977443721</c:v>
                </c:pt>
                <c:pt idx="53">
                  <c:v>-4.5605218135158339</c:v>
                </c:pt>
                <c:pt idx="54">
                  <c:v>1.7910447761193919</c:v>
                </c:pt>
                <c:pt idx="55">
                  <c:v>0.99009900990100141</c:v>
                </c:pt>
                <c:pt idx="56">
                  <c:v>1.3015184381778815</c:v>
                </c:pt>
                <c:pt idx="57">
                  <c:v>-1.7295597484276788</c:v>
                </c:pt>
                <c:pt idx="58">
                  <c:v>-1.8274111675127003</c:v>
                </c:pt>
                <c:pt idx="59">
                  <c:v>-3.6989795918367347</c:v>
                </c:pt>
                <c:pt idx="60">
                  <c:v>-6.3299442440144249</c:v>
                </c:pt>
                <c:pt idx="61">
                  <c:v>-2.8791429527954273</c:v>
                </c:pt>
                <c:pt idx="63">
                  <c:v>7.0588235294117618</c:v>
                </c:pt>
                <c:pt idx="64">
                  <c:v>-0.51150895140664654</c:v>
                </c:pt>
                <c:pt idx="65">
                  <c:v>-4.740406320541771</c:v>
                </c:pt>
                <c:pt idx="66">
                  <c:v>-3.5947712418300775</c:v>
                </c:pt>
                <c:pt idx="67">
                  <c:v>-10.019646365422398</c:v>
                </c:pt>
                <c:pt idx="68">
                  <c:v>-12.718707940780618</c:v>
                </c:pt>
                <c:pt idx="69">
                  <c:v>-2.9393564356435671</c:v>
                </c:pt>
                <c:pt idx="70">
                  <c:v>-3.0060120240480988</c:v>
                </c:pt>
                <c:pt idx="71">
                  <c:v>-2.9830545178929206</c:v>
                </c:pt>
                <c:pt idx="72">
                  <c:v>-6.5830721003134727</c:v>
                </c:pt>
                <c:pt idx="73">
                  <c:v>-1.0362694300518072</c:v>
                </c:pt>
                <c:pt idx="74">
                  <c:v>-2.1739130434782683</c:v>
                </c:pt>
                <c:pt idx="75">
                  <c:v>-1.7828200972447386</c:v>
                </c:pt>
                <c:pt idx="76">
                  <c:v>-2.5641025641025688</c:v>
                </c:pt>
                <c:pt idx="77">
                  <c:v>1.6107382550335658</c:v>
                </c:pt>
                <c:pt idx="78">
                  <c:v>-2.3285486443381092</c:v>
                </c:pt>
                <c:pt idx="79">
                  <c:v>-2.9816133841311934</c:v>
                </c:pt>
                <c:pt idx="80">
                  <c:v>-1.5189055262307327</c:v>
                </c:pt>
                <c:pt idx="81">
                  <c:v>-9.6899224806201509</c:v>
                </c:pt>
                <c:pt idx="82">
                  <c:v>-2.1226415094339575</c:v>
                </c:pt>
                <c:pt idx="83">
                  <c:v>-2.9598308668075934</c:v>
                </c:pt>
                <c:pt idx="84">
                  <c:v>-1.946902654867251</c:v>
                </c:pt>
                <c:pt idx="85">
                  <c:v>-2.9721955896452594</c:v>
                </c:pt>
                <c:pt idx="86">
                  <c:v>-2.1335168616655329</c:v>
                </c:pt>
                <c:pt idx="87">
                  <c:v>-2.3310023310023329</c:v>
                </c:pt>
                <c:pt idx="88">
                  <c:v>0.22988505747127552</c:v>
                </c:pt>
                <c:pt idx="89">
                  <c:v>-4.2844901456721929E-2</c:v>
                </c:pt>
                <c:pt idx="90">
                  <c:v>-8.0139372822299642</c:v>
                </c:pt>
                <c:pt idx="91">
                  <c:v>-5.912596401028269</c:v>
                </c:pt>
                <c:pt idx="92">
                  <c:v>-5.0000000000000018</c:v>
                </c:pt>
                <c:pt idx="93">
                  <c:v>-5.0167224080267605</c:v>
                </c:pt>
                <c:pt idx="94">
                  <c:v>-6.6417212347988741</c:v>
                </c:pt>
                <c:pt idx="95">
                  <c:v>-5.0171821305841933</c:v>
                </c:pt>
                <c:pt idx="96">
                  <c:v>-2.9905913978494505</c:v>
                </c:pt>
                <c:pt idx="97">
                  <c:v>-1.508370628211503</c:v>
                </c:pt>
                <c:pt idx="98">
                  <c:v>-0.32980103806229544</c:v>
                </c:pt>
                <c:pt idx="99">
                  <c:v>-25.096525096525092</c:v>
                </c:pt>
                <c:pt idx="100">
                  <c:v>-15.324675324675333</c:v>
                </c:pt>
                <c:pt idx="101">
                  <c:v>-22.26890756302522</c:v>
                </c:pt>
                <c:pt idx="102">
                  <c:v>-15.599343185550083</c:v>
                </c:pt>
                <c:pt idx="103">
                  <c:v>-2.4427480916030597</c:v>
                </c:pt>
                <c:pt idx="104">
                  <c:v>-15.846681922196797</c:v>
                </c:pt>
                <c:pt idx="105">
                  <c:v>-2.5511916750587433</c:v>
                </c:pt>
                <c:pt idx="106">
                  <c:v>-2.8265596253554151</c:v>
                </c:pt>
                <c:pt idx="107">
                  <c:v>-1.1616650532429849</c:v>
                </c:pt>
                <c:pt idx="108">
                  <c:v>10.563380281690126</c:v>
                </c:pt>
                <c:pt idx="109">
                  <c:v>23.032069970845495</c:v>
                </c:pt>
                <c:pt idx="110">
                  <c:v>-9.2184368737474944</c:v>
                </c:pt>
                <c:pt idx="111">
                  <c:v>-0.50335570469798929</c:v>
                </c:pt>
                <c:pt idx="112">
                  <c:v>-3.2673267326732787</c:v>
                </c:pt>
                <c:pt idx="113">
                  <c:v>-5.8659217877094907</c:v>
                </c:pt>
                <c:pt idx="114">
                  <c:v>-10.18181818181818</c:v>
                </c:pt>
                <c:pt idx="115">
                  <c:v>-3.1817424621022825</c:v>
                </c:pt>
                <c:pt idx="116">
                  <c:v>-1.1283269448793467</c:v>
                </c:pt>
                <c:pt idx="117">
                  <c:v>-4.5138888888888857</c:v>
                </c:pt>
                <c:pt idx="118">
                  <c:v>-4.4270833333333339</c:v>
                </c:pt>
                <c:pt idx="119">
                  <c:v>-3.2989690721649567</c:v>
                </c:pt>
                <c:pt idx="120">
                  <c:v>-1.3093289689034404</c:v>
                </c:pt>
                <c:pt idx="121">
                  <c:v>-3.8461538461538334</c:v>
                </c:pt>
                <c:pt idx="122">
                  <c:v>-4.3189368770764158</c:v>
                </c:pt>
                <c:pt idx="123">
                  <c:v>-3.1893687707641187</c:v>
                </c:pt>
                <c:pt idx="124">
                  <c:v>-2.1112600536192936</c:v>
                </c:pt>
                <c:pt idx="125">
                  <c:v>-1.3427523727351125</c:v>
                </c:pt>
                <c:pt idx="126">
                  <c:v>-9.4890510948905167</c:v>
                </c:pt>
                <c:pt idx="127">
                  <c:v>1.7456359102244543</c:v>
                </c:pt>
                <c:pt idx="128">
                  <c:v>-1.4198782961460432</c:v>
                </c:pt>
                <c:pt idx="129">
                  <c:v>-2.4590163934426252</c:v>
                </c:pt>
                <c:pt idx="130">
                  <c:v>-3.3366045142296374</c:v>
                </c:pt>
                <c:pt idx="131">
                  <c:v>-1.3767209011264128</c:v>
                </c:pt>
                <c:pt idx="132">
                  <c:v>-2.1803766105054496</c:v>
                </c:pt>
                <c:pt idx="133">
                  <c:v>-1.458997149086019</c:v>
                </c:pt>
                <c:pt idx="134">
                  <c:v>-1.0712546664502536</c:v>
                </c:pt>
                <c:pt idx="135">
                  <c:v>-29.795918367346943</c:v>
                </c:pt>
                <c:pt idx="136">
                  <c:v>-23.850574712643674</c:v>
                </c:pt>
                <c:pt idx="137">
                  <c:v>-19.037199124726474</c:v>
                </c:pt>
                <c:pt idx="138">
                  <c:v>-17.573872472783822</c:v>
                </c:pt>
                <c:pt idx="139">
                  <c:v>-12.713472485768499</c:v>
                </c:pt>
                <c:pt idx="140">
                  <c:v>-11.812080536912756</c:v>
                </c:pt>
                <c:pt idx="141">
                  <c:v>-8.2124010554089821</c:v>
                </c:pt>
                <c:pt idx="142">
                  <c:v>-15.284062342885882</c:v>
                </c:pt>
                <c:pt idx="143">
                  <c:v>-4.7439149441416211</c:v>
                </c:pt>
                <c:pt idx="144">
                  <c:v>-15.277777777777771</c:v>
                </c:pt>
                <c:pt idx="145">
                  <c:v>-10.888252148997138</c:v>
                </c:pt>
                <c:pt idx="146">
                  <c:v>-5.2391799544419211</c:v>
                </c:pt>
                <c:pt idx="147">
                  <c:v>-3.6727879799666003</c:v>
                </c:pt>
                <c:pt idx="148">
                  <c:v>-4.6168958742632569</c:v>
                </c:pt>
                <c:pt idx="149">
                  <c:v>-5.2866242038216571</c:v>
                </c:pt>
                <c:pt idx="150">
                  <c:v>-1.6058882569421298</c:v>
                </c:pt>
                <c:pt idx="151">
                  <c:v>-1.0302534750613381</c:v>
                </c:pt>
                <c:pt idx="152">
                  <c:v>-0.24326954265326903</c:v>
                </c:pt>
                <c:pt idx="153">
                  <c:v>-11.923076923076918</c:v>
                </c:pt>
                <c:pt idx="154">
                  <c:v>1.1173184357542025</c:v>
                </c:pt>
                <c:pt idx="155">
                  <c:v>-9.894736842105269</c:v>
                </c:pt>
                <c:pt idx="156">
                  <c:v>-4.0747028862478762</c:v>
                </c:pt>
                <c:pt idx="157">
                  <c:v>-5.4325955734406453</c:v>
                </c:pt>
                <c:pt idx="158">
                  <c:v>-3.4617896799477639</c:v>
                </c:pt>
                <c:pt idx="159">
                  <c:v>-3.1094938802514118</c:v>
                </c:pt>
                <c:pt idx="160">
                  <c:v>-1.7558389928772657</c:v>
                </c:pt>
                <c:pt idx="161">
                  <c:v>-1.1425167857916341</c:v>
                </c:pt>
                <c:pt idx="162">
                  <c:v>19.028340080971656</c:v>
                </c:pt>
                <c:pt idx="163">
                  <c:v>-5.4794520547945069</c:v>
                </c:pt>
                <c:pt idx="164">
                  <c:v>-10.041841004184098</c:v>
                </c:pt>
                <c:pt idx="165">
                  <c:v>1.6863406408094452</c:v>
                </c:pt>
                <c:pt idx="166">
                  <c:v>-4.5801526717557239</c:v>
                </c:pt>
                <c:pt idx="167">
                  <c:v>-2.8771929824561355</c:v>
                </c:pt>
                <c:pt idx="168">
                  <c:v>-5.4143281611092853</c:v>
                </c:pt>
                <c:pt idx="169">
                  <c:v>-2.8727997343075362</c:v>
                </c:pt>
                <c:pt idx="170">
                  <c:v>-3.0873493975903559</c:v>
                </c:pt>
                <c:pt idx="171">
                  <c:v>0.87719298245613508</c:v>
                </c:pt>
                <c:pt idx="172">
                  <c:v>-5.3475935828877041</c:v>
                </c:pt>
                <c:pt idx="173">
                  <c:v>4.0268456375838992</c:v>
                </c:pt>
                <c:pt idx="174">
                  <c:v>0.49019607843136387</c:v>
                </c:pt>
                <c:pt idx="175">
                  <c:v>3.9175257731958744</c:v>
                </c:pt>
                <c:pt idx="176">
                  <c:v>-1.0731052984574048</c:v>
                </c:pt>
                <c:pt idx="177">
                  <c:v>-3.9935064935064863</c:v>
                </c:pt>
                <c:pt idx="178">
                  <c:v>-5.8519506502167422</c:v>
                </c:pt>
                <c:pt idx="179">
                  <c:v>-0.56494106143733847</c:v>
                </c:pt>
                <c:pt idx="180">
                  <c:v>-8.8737201365187648</c:v>
                </c:pt>
                <c:pt idx="182">
                  <c:v>-4.7930283224400743</c:v>
                </c:pt>
                <c:pt idx="183">
                  <c:v>-5.7093425605536403</c:v>
                </c:pt>
                <c:pt idx="184">
                  <c:v>-3.941908713692944</c:v>
                </c:pt>
                <c:pt idx="185">
                  <c:v>-2.9911624745071297</c:v>
                </c:pt>
                <c:pt idx="186">
                  <c:v>-2.9162746942615332</c:v>
                </c:pt>
                <c:pt idx="187">
                  <c:v>-1.9980019980019996</c:v>
                </c:pt>
                <c:pt idx="188">
                  <c:v>-0.98160832749042626</c:v>
                </c:pt>
                <c:pt idx="189">
                  <c:v>-6.6265060240963871</c:v>
                </c:pt>
                <c:pt idx="190">
                  <c:v>-7.4792243767313042</c:v>
                </c:pt>
                <c:pt idx="191">
                  <c:v>-8.4233261339092884</c:v>
                </c:pt>
                <c:pt idx="192">
                  <c:v>-7.7419354838709653</c:v>
                </c:pt>
                <c:pt idx="193">
                  <c:v>-6.2563067608476253</c:v>
                </c:pt>
                <c:pt idx="194">
                  <c:v>-3.5148173673328689</c:v>
                </c:pt>
                <c:pt idx="195">
                  <c:v>-3.9730855495033537</c:v>
                </c:pt>
                <c:pt idx="196">
                  <c:v>-2.5339642802625644</c:v>
                </c:pt>
                <c:pt idx="197">
                  <c:v>-2.1189189189189257</c:v>
                </c:pt>
                <c:pt idx="198">
                  <c:v>-21.602787456445995</c:v>
                </c:pt>
                <c:pt idx="199">
                  <c:v>-19.363395225464185</c:v>
                </c:pt>
                <c:pt idx="200">
                  <c:v>-17.449664429530205</c:v>
                </c:pt>
                <c:pt idx="201">
                  <c:v>-14.630681818181824</c:v>
                </c:pt>
                <c:pt idx="202">
                  <c:v>-7.2874493927125483</c:v>
                </c:pt>
                <c:pt idx="203">
                  <c:v>-11.24497991967872</c:v>
                </c:pt>
                <c:pt idx="204">
                  <c:v>-8.6391685612211795</c:v>
                </c:pt>
                <c:pt idx="205">
                  <c:v>-5.4167365420090734</c:v>
                </c:pt>
                <c:pt idx="206">
                  <c:v>-11.92253597316888</c:v>
                </c:pt>
                <c:pt idx="207">
                  <c:v>-30.278884462151389</c:v>
                </c:pt>
                <c:pt idx="208">
                  <c:v>-61.72106824925816</c:v>
                </c:pt>
                <c:pt idx="209">
                  <c:v>-25.957446808510642</c:v>
                </c:pt>
                <c:pt idx="210">
                  <c:v>-2.819237147595357</c:v>
                </c:pt>
                <c:pt idx="211">
                  <c:v>-24.039408866995064</c:v>
                </c:pt>
                <c:pt idx="212">
                  <c:v>-5.9731543624161194</c:v>
                </c:pt>
                <c:pt idx="213">
                  <c:v>-13.502109704641342</c:v>
                </c:pt>
                <c:pt idx="214">
                  <c:v>-2.2129086336965615</c:v>
                </c:pt>
                <c:pt idx="215">
                  <c:v>-2.8089887640449467</c:v>
                </c:pt>
              </c:numCache>
            </c:numRef>
          </c:val>
          <c:smooth val="0"/>
        </c:ser>
        <c:ser>
          <c:idx val="1"/>
          <c:order val="1"/>
          <c:tx>
            <c:v>Median (-3.10 %)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40-Other</c:v>
                </c:pt>
                <c:pt idx="199">
                  <c:v>40-Other</c:v>
                </c:pt>
                <c:pt idx="200">
                  <c:v>40-Other</c:v>
                </c:pt>
                <c:pt idx="201">
                  <c:v>40-Other</c:v>
                </c:pt>
                <c:pt idx="202">
                  <c:v>40-Other</c:v>
                </c:pt>
                <c:pt idx="203">
                  <c:v>40-Other</c:v>
                </c:pt>
                <c:pt idx="204">
                  <c:v>40-Other</c:v>
                </c:pt>
                <c:pt idx="205">
                  <c:v>40-Other</c:v>
                </c:pt>
                <c:pt idx="206">
                  <c:v>40-Other</c:v>
                </c:pt>
                <c:pt idx="207">
                  <c:v>41-USGS</c:v>
                </c:pt>
                <c:pt idx="208">
                  <c:v>41-USGS</c:v>
                </c:pt>
                <c:pt idx="209">
                  <c:v>41-USGS</c:v>
                </c:pt>
                <c:pt idx="210">
                  <c:v>41-USGS</c:v>
                </c:pt>
                <c:pt idx="211">
                  <c:v>41-USGS</c:v>
                </c:pt>
                <c:pt idx="212">
                  <c:v>41-USGS</c:v>
                </c:pt>
                <c:pt idx="213">
                  <c:v>41-USGS</c:v>
                </c:pt>
                <c:pt idx="214">
                  <c:v>41-USGS</c:v>
                </c:pt>
                <c:pt idx="215">
                  <c:v>41-USGS</c:v>
                </c:pt>
              </c:strCache>
            </c:strRef>
          </c:cat>
          <c:val>
            <c:numRef>
              <c:f>Results!$AF$4:$AF$219</c:f>
              <c:numCache>
                <c:formatCode>0.00</c:formatCode>
                <c:ptCount val="216"/>
                <c:pt idx="0">
                  <c:v>-3.0984216389208838</c:v>
                </c:pt>
                <c:pt idx="1">
                  <c:v>-3.0984216389208838</c:v>
                </c:pt>
                <c:pt idx="2">
                  <c:v>-3.0984216389208838</c:v>
                </c:pt>
                <c:pt idx="3">
                  <c:v>-3.0984216389208838</c:v>
                </c:pt>
                <c:pt idx="4">
                  <c:v>-3.0984216389208838</c:v>
                </c:pt>
                <c:pt idx="5">
                  <c:v>-3.0984216389208838</c:v>
                </c:pt>
                <c:pt idx="6">
                  <c:v>-3.0984216389208838</c:v>
                </c:pt>
                <c:pt idx="7">
                  <c:v>-3.0984216389208838</c:v>
                </c:pt>
                <c:pt idx="8">
                  <c:v>-3.0984216389208838</c:v>
                </c:pt>
                <c:pt idx="9">
                  <c:v>-3.0984216389208838</c:v>
                </c:pt>
                <c:pt idx="10">
                  <c:v>-3.0984216389208838</c:v>
                </c:pt>
                <c:pt idx="11">
                  <c:v>-3.0984216389208838</c:v>
                </c:pt>
                <c:pt idx="12">
                  <c:v>-3.0984216389208838</c:v>
                </c:pt>
                <c:pt idx="13">
                  <c:v>-3.0984216389208838</c:v>
                </c:pt>
                <c:pt idx="14">
                  <c:v>-3.0984216389208838</c:v>
                </c:pt>
                <c:pt idx="15">
                  <c:v>-3.0984216389208838</c:v>
                </c:pt>
                <c:pt idx="16">
                  <c:v>-3.0984216389208838</c:v>
                </c:pt>
                <c:pt idx="17">
                  <c:v>-3.0984216389208838</c:v>
                </c:pt>
                <c:pt idx="18">
                  <c:v>-3.0984216389208838</c:v>
                </c:pt>
                <c:pt idx="19">
                  <c:v>-3.0984216389208838</c:v>
                </c:pt>
                <c:pt idx="20">
                  <c:v>-3.0984216389208838</c:v>
                </c:pt>
                <c:pt idx="21">
                  <c:v>-3.0984216389208838</c:v>
                </c:pt>
                <c:pt idx="22">
                  <c:v>-3.0984216389208838</c:v>
                </c:pt>
                <c:pt idx="23">
                  <c:v>-3.0984216389208838</c:v>
                </c:pt>
                <c:pt idx="24">
                  <c:v>-3.0984216389208838</c:v>
                </c:pt>
                <c:pt idx="25">
                  <c:v>-3.0984216389208838</c:v>
                </c:pt>
                <c:pt idx="26">
                  <c:v>-3.0984216389208838</c:v>
                </c:pt>
                <c:pt idx="27">
                  <c:v>-3.0984216389208838</c:v>
                </c:pt>
                <c:pt idx="28">
                  <c:v>-3.0984216389208838</c:v>
                </c:pt>
                <c:pt idx="29">
                  <c:v>-3.0984216389208838</c:v>
                </c:pt>
                <c:pt idx="30">
                  <c:v>-3.0984216389208838</c:v>
                </c:pt>
                <c:pt idx="31">
                  <c:v>-3.0984216389208838</c:v>
                </c:pt>
                <c:pt idx="32">
                  <c:v>-3.0984216389208838</c:v>
                </c:pt>
                <c:pt idx="33">
                  <c:v>-3.0984216389208838</c:v>
                </c:pt>
                <c:pt idx="34">
                  <c:v>-3.0984216389208838</c:v>
                </c:pt>
                <c:pt idx="35">
                  <c:v>-3.0984216389208838</c:v>
                </c:pt>
                <c:pt idx="36">
                  <c:v>-3.0984216389208838</c:v>
                </c:pt>
                <c:pt idx="37">
                  <c:v>-3.0984216389208838</c:v>
                </c:pt>
                <c:pt idx="38">
                  <c:v>-3.0984216389208838</c:v>
                </c:pt>
                <c:pt idx="39">
                  <c:v>-3.0984216389208838</c:v>
                </c:pt>
                <c:pt idx="40">
                  <c:v>-3.0984216389208838</c:v>
                </c:pt>
                <c:pt idx="41">
                  <c:v>-3.0984216389208838</c:v>
                </c:pt>
                <c:pt idx="42">
                  <c:v>-3.0984216389208838</c:v>
                </c:pt>
                <c:pt idx="43">
                  <c:v>-3.0984216389208838</c:v>
                </c:pt>
                <c:pt idx="44">
                  <c:v>-3.0984216389208838</c:v>
                </c:pt>
                <c:pt idx="45">
                  <c:v>-3.0984216389208838</c:v>
                </c:pt>
                <c:pt idx="46">
                  <c:v>-3.0984216389208838</c:v>
                </c:pt>
                <c:pt idx="47">
                  <c:v>-3.0984216389208838</c:v>
                </c:pt>
                <c:pt idx="48">
                  <c:v>-3.0984216389208838</c:v>
                </c:pt>
                <c:pt idx="49">
                  <c:v>-3.0984216389208838</c:v>
                </c:pt>
                <c:pt idx="50">
                  <c:v>-3.0984216389208838</c:v>
                </c:pt>
                <c:pt idx="51">
                  <c:v>-3.0984216389208838</c:v>
                </c:pt>
                <c:pt idx="52">
                  <c:v>-3.0984216389208838</c:v>
                </c:pt>
                <c:pt idx="53">
                  <c:v>-3.0984216389208838</c:v>
                </c:pt>
                <c:pt idx="54">
                  <c:v>-3.0984216389208838</c:v>
                </c:pt>
                <c:pt idx="55">
                  <c:v>-3.0984216389208838</c:v>
                </c:pt>
                <c:pt idx="56">
                  <c:v>-3.0984216389208838</c:v>
                </c:pt>
                <c:pt idx="57">
                  <c:v>-3.0984216389208838</c:v>
                </c:pt>
                <c:pt idx="58">
                  <c:v>-3.0984216389208838</c:v>
                </c:pt>
                <c:pt idx="59">
                  <c:v>-3.0984216389208838</c:v>
                </c:pt>
                <c:pt idx="60">
                  <c:v>-3.0984216389208838</c:v>
                </c:pt>
                <c:pt idx="61">
                  <c:v>-3.0984216389208838</c:v>
                </c:pt>
                <c:pt idx="62">
                  <c:v>-3.0984216389208838</c:v>
                </c:pt>
                <c:pt idx="63">
                  <c:v>-3.0984216389208838</c:v>
                </c:pt>
                <c:pt idx="64">
                  <c:v>-3.0984216389208838</c:v>
                </c:pt>
                <c:pt idx="65">
                  <c:v>-3.0984216389208838</c:v>
                </c:pt>
                <c:pt idx="66">
                  <c:v>-3.0984216389208838</c:v>
                </c:pt>
                <c:pt idx="67">
                  <c:v>-3.0984216389208838</c:v>
                </c:pt>
                <c:pt idx="68">
                  <c:v>-3.0984216389208838</c:v>
                </c:pt>
                <c:pt idx="69">
                  <c:v>-3.0984216389208838</c:v>
                </c:pt>
                <c:pt idx="70">
                  <c:v>-3.0984216389208838</c:v>
                </c:pt>
                <c:pt idx="71">
                  <c:v>-3.0984216389208838</c:v>
                </c:pt>
                <c:pt idx="72">
                  <c:v>-3.0984216389208838</c:v>
                </c:pt>
                <c:pt idx="73">
                  <c:v>-3.0984216389208838</c:v>
                </c:pt>
                <c:pt idx="74">
                  <c:v>-3.0984216389208838</c:v>
                </c:pt>
                <c:pt idx="75">
                  <c:v>-3.0984216389208838</c:v>
                </c:pt>
                <c:pt idx="76">
                  <c:v>-3.0984216389208838</c:v>
                </c:pt>
                <c:pt idx="77">
                  <c:v>-3.0984216389208838</c:v>
                </c:pt>
                <c:pt idx="78">
                  <c:v>-3.0984216389208838</c:v>
                </c:pt>
                <c:pt idx="79">
                  <c:v>-3.0984216389208838</c:v>
                </c:pt>
                <c:pt idx="80">
                  <c:v>-3.0984216389208838</c:v>
                </c:pt>
                <c:pt idx="81">
                  <c:v>-3.0984216389208838</c:v>
                </c:pt>
                <c:pt idx="82">
                  <c:v>-3.0984216389208838</c:v>
                </c:pt>
                <c:pt idx="83">
                  <c:v>-3.0984216389208838</c:v>
                </c:pt>
                <c:pt idx="84">
                  <c:v>-3.0984216389208838</c:v>
                </c:pt>
                <c:pt idx="85">
                  <c:v>-3.0984216389208838</c:v>
                </c:pt>
                <c:pt idx="86">
                  <c:v>-3.0984216389208838</c:v>
                </c:pt>
                <c:pt idx="87">
                  <c:v>-3.0984216389208838</c:v>
                </c:pt>
                <c:pt idx="88">
                  <c:v>-3.0984216389208838</c:v>
                </c:pt>
                <c:pt idx="89">
                  <c:v>-3.0984216389208838</c:v>
                </c:pt>
                <c:pt idx="90">
                  <c:v>-3.0984216389208838</c:v>
                </c:pt>
                <c:pt idx="91">
                  <c:v>-3.0984216389208838</c:v>
                </c:pt>
                <c:pt idx="92">
                  <c:v>-3.0984216389208838</c:v>
                </c:pt>
                <c:pt idx="93">
                  <c:v>-3.0984216389208838</c:v>
                </c:pt>
                <c:pt idx="94">
                  <c:v>-3.0984216389208838</c:v>
                </c:pt>
                <c:pt idx="95">
                  <c:v>-3.0984216389208838</c:v>
                </c:pt>
                <c:pt idx="96">
                  <c:v>-3.0984216389208838</c:v>
                </c:pt>
                <c:pt idx="97">
                  <c:v>-3.0984216389208838</c:v>
                </c:pt>
                <c:pt idx="98">
                  <c:v>-3.0984216389208838</c:v>
                </c:pt>
                <c:pt idx="99">
                  <c:v>-3.0984216389208838</c:v>
                </c:pt>
                <c:pt idx="100">
                  <c:v>-3.0984216389208838</c:v>
                </c:pt>
                <c:pt idx="101">
                  <c:v>-3.0984216389208838</c:v>
                </c:pt>
                <c:pt idx="102">
                  <c:v>-3.0984216389208838</c:v>
                </c:pt>
                <c:pt idx="103">
                  <c:v>-3.0984216389208838</c:v>
                </c:pt>
                <c:pt idx="104">
                  <c:v>-3.0984216389208838</c:v>
                </c:pt>
                <c:pt idx="105">
                  <c:v>-3.0984216389208838</c:v>
                </c:pt>
                <c:pt idx="106">
                  <c:v>-3.0984216389208838</c:v>
                </c:pt>
                <c:pt idx="107">
                  <c:v>-3.0984216389208838</c:v>
                </c:pt>
                <c:pt idx="108">
                  <c:v>-3.0984216389208838</c:v>
                </c:pt>
                <c:pt idx="109">
                  <c:v>-3.0984216389208838</c:v>
                </c:pt>
                <c:pt idx="110">
                  <c:v>-3.0984216389208838</c:v>
                </c:pt>
                <c:pt idx="111">
                  <c:v>-3.0984216389208838</c:v>
                </c:pt>
                <c:pt idx="112">
                  <c:v>-3.0984216389208838</c:v>
                </c:pt>
                <c:pt idx="113">
                  <c:v>-3.0984216389208838</c:v>
                </c:pt>
                <c:pt idx="114">
                  <c:v>-3.0984216389208838</c:v>
                </c:pt>
                <c:pt idx="115">
                  <c:v>-3.0984216389208838</c:v>
                </c:pt>
                <c:pt idx="116">
                  <c:v>-3.0984216389208838</c:v>
                </c:pt>
                <c:pt idx="117">
                  <c:v>-3.0984216389208838</c:v>
                </c:pt>
                <c:pt idx="118">
                  <c:v>-3.0984216389208838</c:v>
                </c:pt>
                <c:pt idx="119">
                  <c:v>-3.0984216389208838</c:v>
                </c:pt>
                <c:pt idx="120">
                  <c:v>-3.0984216389208838</c:v>
                </c:pt>
                <c:pt idx="121">
                  <c:v>-3.0984216389208838</c:v>
                </c:pt>
                <c:pt idx="122">
                  <c:v>-3.0984216389208838</c:v>
                </c:pt>
                <c:pt idx="123">
                  <c:v>-3.0984216389208838</c:v>
                </c:pt>
                <c:pt idx="124">
                  <c:v>-3.0984216389208838</c:v>
                </c:pt>
                <c:pt idx="125">
                  <c:v>-3.0984216389208838</c:v>
                </c:pt>
                <c:pt idx="126">
                  <c:v>-3.0984216389208838</c:v>
                </c:pt>
                <c:pt idx="127">
                  <c:v>-3.0984216389208838</c:v>
                </c:pt>
                <c:pt idx="128">
                  <c:v>-3.0984216389208838</c:v>
                </c:pt>
                <c:pt idx="129">
                  <c:v>-3.0984216389208838</c:v>
                </c:pt>
                <c:pt idx="130">
                  <c:v>-3.0984216389208838</c:v>
                </c:pt>
                <c:pt idx="131">
                  <c:v>-3.0984216389208838</c:v>
                </c:pt>
                <c:pt idx="132">
                  <c:v>-3.0984216389208838</c:v>
                </c:pt>
                <c:pt idx="133">
                  <c:v>-3.0984216389208838</c:v>
                </c:pt>
                <c:pt idx="134">
                  <c:v>-3.0984216389208838</c:v>
                </c:pt>
                <c:pt idx="135">
                  <c:v>-3.0984216389208838</c:v>
                </c:pt>
                <c:pt idx="136">
                  <c:v>-3.0984216389208838</c:v>
                </c:pt>
                <c:pt idx="137">
                  <c:v>-3.0984216389208838</c:v>
                </c:pt>
                <c:pt idx="138">
                  <c:v>-3.0984216389208838</c:v>
                </c:pt>
                <c:pt idx="139">
                  <c:v>-3.0984216389208838</c:v>
                </c:pt>
                <c:pt idx="140">
                  <c:v>-3.0984216389208838</c:v>
                </c:pt>
                <c:pt idx="141">
                  <c:v>-3.0984216389208838</c:v>
                </c:pt>
                <c:pt idx="142">
                  <c:v>-3.0984216389208838</c:v>
                </c:pt>
                <c:pt idx="143">
                  <c:v>-3.0984216389208838</c:v>
                </c:pt>
                <c:pt idx="144">
                  <c:v>-3.0984216389208838</c:v>
                </c:pt>
                <c:pt idx="145">
                  <c:v>-3.0984216389208838</c:v>
                </c:pt>
                <c:pt idx="146">
                  <c:v>-3.0984216389208838</c:v>
                </c:pt>
                <c:pt idx="147">
                  <c:v>-3.0984216389208838</c:v>
                </c:pt>
                <c:pt idx="148">
                  <c:v>-3.0984216389208838</c:v>
                </c:pt>
                <c:pt idx="149">
                  <c:v>-3.0984216389208838</c:v>
                </c:pt>
                <c:pt idx="150">
                  <c:v>-3.0984216389208838</c:v>
                </c:pt>
                <c:pt idx="151">
                  <c:v>-3.0984216389208838</c:v>
                </c:pt>
                <c:pt idx="152">
                  <c:v>-3.0984216389208838</c:v>
                </c:pt>
                <c:pt idx="153">
                  <c:v>-3.0984216389208838</c:v>
                </c:pt>
                <c:pt idx="154">
                  <c:v>-3.0984216389208838</c:v>
                </c:pt>
                <c:pt idx="155">
                  <c:v>-3.0984216389208838</c:v>
                </c:pt>
                <c:pt idx="156">
                  <c:v>-3.0984216389208838</c:v>
                </c:pt>
                <c:pt idx="157">
                  <c:v>-3.0984216389208838</c:v>
                </c:pt>
                <c:pt idx="158">
                  <c:v>-3.0984216389208838</c:v>
                </c:pt>
                <c:pt idx="159">
                  <c:v>-3.0984216389208838</c:v>
                </c:pt>
                <c:pt idx="160">
                  <c:v>-3.0984216389208838</c:v>
                </c:pt>
                <c:pt idx="161">
                  <c:v>-3.0984216389208838</c:v>
                </c:pt>
                <c:pt idx="162">
                  <c:v>-3.0984216389208838</c:v>
                </c:pt>
                <c:pt idx="163">
                  <c:v>-3.0984216389208838</c:v>
                </c:pt>
                <c:pt idx="164">
                  <c:v>-3.0984216389208838</c:v>
                </c:pt>
                <c:pt idx="165">
                  <c:v>-3.0984216389208838</c:v>
                </c:pt>
                <c:pt idx="166">
                  <c:v>-3.0984216389208838</c:v>
                </c:pt>
                <c:pt idx="167">
                  <c:v>-3.0984216389208838</c:v>
                </c:pt>
                <c:pt idx="168">
                  <c:v>-3.0984216389208838</c:v>
                </c:pt>
                <c:pt idx="169">
                  <c:v>-3.0984216389208838</c:v>
                </c:pt>
                <c:pt idx="170">
                  <c:v>-3.0984216389208838</c:v>
                </c:pt>
                <c:pt idx="171">
                  <c:v>-3.0984216389208838</c:v>
                </c:pt>
                <c:pt idx="172">
                  <c:v>-3.0984216389208838</c:v>
                </c:pt>
                <c:pt idx="173">
                  <c:v>-3.0984216389208838</c:v>
                </c:pt>
                <c:pt idx="174">
                  <c:v>-3.0984216389208838</c:v>
                </c:pt>
                <c:pt idx="175">
                  <c:v>-3.0984216389208838</c:v>
                </c:pt>
                <c:pt idx="176">
                  <c:v>-3.0984216389208838</c:v>
                </c:pt>
                <c:pt idx="177">
                  <c:v>-3.0984216389208838</c:v>
                </c:pt>
                <c:pt idx="178">
                  <c:v>-3.0984216389208838</c:v>
                </c:pt>
                <c:pt idx="179">
                  <c:v>-3.0984216389208838</c:v>
                </c:pt>
                <c:pt idx="180">
                  <c:v>-3.0984216389208838</c:v>
                </c:pt>
                <c:pt idx="181">
                  <c:v>-3.0984216389208838</c:v>
                </c:pt>
                <c:pt idx="182">
                  <c:v>-3.0984216389208838</c:v>
                </c:pt>
                <c:pt idx="183">
                  <c:v>-3.0984216389208838</c:v>
                </c:pt>
                <c:pt idx="184">
                  <c:v>-3.0984216389208838</c:v>
                </c:pt>
                <c:pt idx="185">
                  <c:v>-3.0984216389208838</c:v>
                </c:pt>
                <c:pt idx="186">
                  <c:v>-3.0984216389208838</c:v>
                </c:pt>
                <c:pt idx="187">
                  <c:v>-3.0984216389208838</c:v>
                </c:pt>
                <c:pt idx="188">
                  <c:v>-3.0984216389208838</c:v>
                </c:pt>
                <c:pt idx="189">
                  <c:v>-3.0984216389208838</c:v>
                </c:pt>
                <c:pt idx="190">
                  <c:v>-3.0984216389208838</c:v>
                </c:pt>
                <c:pt idx="191">
                  <c:v>-3.0984216389208838</c:v>
                </c:pt>
                <c:pt idx="192">
                  <c:v>-3.0984216389208838</c:v>
                </c:pt>
                <c:pt idx="193">
                  <c:v>-3.0984216389208838</c:v>
                </c:pt>
                <c:pt idx="194">
                  <c:v>-3.0984216389208838</c:v>
                </c:pt>
                <c:pt idx="195">
                  <c:v>-3.0984216389208838</c:v>
                </c:pt>
                <c:pt idx="196">
                  <c:v>-3.0984216389208838</c:v>
                </c:pt>
                <c:pt idx="197">
                  <c:v>-3.0984216389208838</c:v>
                </c:pt>
                <c:pt idx="198">
                  <c:v>-3.0984216389208838</c:v>
                </c:pt>
                <c:pt idx="199">
                  <c:v>-3.0984216389208838</c:v>
                </c:pt>
                <c:pt idx="200">
                  <c:v>-3.0984216389208838</c:v>
                </c:pt>
                <c:pt idx="201">
                  <c:v>-3.0984216389208838</c:v>
                </c:pt>
                <c:pt idx="202">
                  <c:v>-3.0984216389208838</c:v>
                </c:pt>
                <c:pt idx="203">
                  <c:v>-3.0984216389208838</c:v>
                </c:pt>
                <c:pt idx="204">
                  <c:v>-3.0984216389208838</c:v>
                </c:pt>
                <c:pt idx="205">
                  <c:v>-3.0984216389208838</c:v>
                </c:pt>
                <c:pt idx="206">
                  <c:v>-3.0984216389208838</c:v>
                </c:pt>
                <c:pt idx="207">
                  <c:v>-3.0984216389208838</c:v>
                </c:pt>
                <c:pt idx="208">
                  <c:v>-3.0984216389208838</c:v>
                </c:pt>
                <c:pt idx="209">
                  <c:v>-3.0984216389208838</c:v>
                </c:pt>
                <c:pt idx="210">
                  <c:v>-3.0984216389208838</c:v>
                </c:pt>
                <c:pt idx="211">
                  <c:v>-3.0984216389208838</c:v>
                </c:pt>
                <c:pt idx="212">
                  <c:v>-3.0984216389208838</c:v>
                </c:pt>
                <c:pt idx="213">
                  <c:v>-3.0984216389208838</c:v>
                </c:pt>
                <c:pt idx="214">
                  <c:v>-3.0984216389208838</c:v>
                </c:pt>
                <c:pt idx="215">
                  <c:v>-3.0984216389208838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40-Other</c:v>
                </c:pt>
                <c:pt idx="199">
                  <c:v>40-Other</c:v>
                </c:pt>
                <c:pt idx="200">
                  <c:v>40-Other</c:v>
                </c:pt>
                <c:pt idx="201">
                  <c:v>40-Other</c:v>
                </c:pt>
                <c:pt idx="202">
                  <c:v>40-Other</c:v>
                </c:pt>
                <c:pt idx="203">
                  <c:v>40-Other</c:v>
                </c:pt>
                <c:pt idx="204">
                  <c:v>40-Other</c:v>
                </c:pt>
                <c:pt idx="205">
                  <c:v>40-Other</c:v>
                </c:pt>
                <c:pt idx="206">
                  <c:v>40-Other</c:v>
                </c:pt>
                <c:pt idx="207">
                  <c:v>41-USGS</c:v>
                </c:pt>
                <c:pt idx="208">
                  <c:v>41-USGS</c:v>
                </c:pt>
                <c:pt idx="209">
                  <c:v>41-USGS</c:v>
                </c:pt>
                <c:pt idx="210">
                  <c:v>41-USGS</c:v>
                </c:pt>
                <c:pt idx="211">
                  <c:v>41-USGS</c:v>
                </c:pt>
                <c:pt idx="212">
                  <c:v>41-USGS</c:v>
                </c:pt>
                <c:pt idx="213">
                  <c:v>41-USGS</c:v>
                </c:pt>
                <c:pt idx="214">
                  <c:v>41-USGS</c:v>
                </c:pt>
                <c:pt idx="215">
                  <c:v>41-USGS</c:v>
                </c:pt>
              </c:strCache>
            </c:strRef>
          </c:cat>
          <c:val>
            <c:numRef>
              <c:f>Results!$AG$4:$AG$219</c:f>
              <c:numCache>
                <c:formatCode>0.00</c:formatCode>
                <c:ptCount val="216"/>
                <c:pt idx="0">
                  <c:v>-8.0984216389208843</c:v>
                </c:pt>
                <c:pt idx="1">
                  <c:v>-8.0984216389208843</c:v>
                </c:pt>
                <c:pt idx="2">
                  <c:v>-8.0984216389208843</c:v>
                </c:pt>
                <c:pt idx="3">
                  <c:v>-8.0984216389208843</c:v>
                </c:pt>
                <c:pt idx="4">
                  <c:v>-8.0984216389208843</c:v>
                </c:pt>
                <c:pt idx="5">
                  <c:v>-8.0984216389208843</c:v>
                </c:pt>
                <c:pt idx="6">
                  <c:v>-8.0984216389208843</c:v>
                </c:pt>
                <c:pt idx="7">
                  <c:v>-8.0984216389208843</c:v>
                </c:pt>
                <c:pt idx="8">
                  <c:v>-8.0984216389208843</c:v>
                </c:pt>
                <c:pt idx="9">
                  <c:v>-8.0984216389208843</c:v>
                </c:pt>
                <c:pt idx="10">
                  <c:v>-8.0984216389208843</c:v>
                </c:pt>
                <c:pt idx="11">
                  <c:v>-8.0984216389208843</c:v>
                </c:pt>
                <c:pt idx="12">
                  <c:v>-8.0984216389208843</c:v>
                </c:pt>
                <c:pt idx="13">
                  <c:v>-8.0984216389208843</c:v>
                </c:pt>
                <c:pt idx="14">
                  <c:v>-8.0984216389208843</c:v>
                </c:pt>
                <c:pt idx="15">
                  <c:v>-8.0984216389208843</c:v>
                </c:pt>
                <c:pt idx="16">
                  <c:v>-8.0984216389208843</c:v>
                </c:pt>
                <c:pt idx="17">
                  <c:v>-8.0984216389208843</c:v>
                </c:pt>
                <c:pt idx="18">
                  <c:v>-8.0984216389208843</c:v>
                </c:pt>
                <c:pt idx="19">
                  <c:v>-8.0984216389208843</c:v>
                </c:pt>
                <c:pt idx="20">
                  <c:v>-8.0984216389208843</c:v>
                </c:pt>
                <c:pt idx="21">
                  <c:v>-8.0984216389208843</c:v>
                </c:pt>
                <c:pt idx="22">
                  <c:v>-8.0984216389208843</c:v>
                </c:pt>
                <c:pt idx="23">
                  <c:v>-8.0984216389208843</c:v>
                </c:pt>
                <c:pt idx="24">
                  <c:v>-8.0984216389208843</c:v>
                </c:pt>
                <c:pt idx="25">
                  <c:v>-8.0984216389208843</c:v>
                </c:pt>
                <c:pt idx="26">
                  <c:v>-8.0984216389208843</c:v>
                </c:pt>
                <c:pt idx="27">
                  <c:v>-8.0984216389208843</c:v>
                </c:pt>
                <c:pt idx="28">
                  <c:v>-8.0984216389208843</c:v>
                </c:pt>
                <c:pt idx="29">
                  <c:v>-8.0984216389208843</c:v>
                </c:pt>
                <c:pt idx="30">
                  <c:v>-8.0984216389208843</c:v>
                </c:pt>
                <c:pt idx="31">
                  <c:v>-8.0984216389208843</c:v>
                </c:pt>
                <c:pt idx="32">
                  <c:v>-8.0984216389208843</c:v>
                </c:pt>
                <c:pt idx="33">
                  <c:v>-8.0984216389208843</c:v>
                </c:pt>
                <c:pt idx="34">
                  <c:v>-8.0984216389208843</c:v>
                </c:pt>
                <c:pt idx="35">
                  <c:v>-8.0984216389208843</c:v>
                </c:pt>
                <c:pt idx="36">
                  <c:v>-8.0984216389208843</c:v>
                </c:pt>
                <c:pt idx="37">
                  <c:v>-8.0984216389208843</c:v>
                </c:pt>
                <c:pt idx="38">
                  <c:v>-8.0984216389208843</c:v>
                </c:pt>
                <c:pt idx="39">
                  <c:v>-8.0984216389208843</c:v>
                </c:pt>
                <c:pt idx="40">
                  <c:v>-8.0984216389208843</c:v>
                </c:pt>
                <c:pt idx="41">
                  <c:v>-8.0984216389208843</c:v>
                </c:pt>
                <c:pt idx="42">
                  <c:v>-8.0984216389208843</c:v>
                </c:pt>
                <c:pt idx="43">
                  <c:v>-8.0984216389208843</c:v>
                </c:pt>
                <c:pt idx="44">
                  <c:v>-8.0984216389208843</c:v>
                </c:pt>
                <c:pt idx="45">
                  <c:v>-8.0984216389208843</c:v>
                </c:pt>
                <c:pt idx="46">
                  <c:v>-8.0984216389208843</c:v>
                </c:pt>
                <c:pt idx="47">
                  <c:v>-8.0984216389208843</c:v>
                </c:pt>
                <c:pt idx="48">
                  <c:v>-8.0984216389208843</c:v>
                </c:pt>
                <c:pt idx="49">
                  <c:v>-8.0984216389208843</c:v>
                </c:pt>
                <c:pt idx="50">
                  <c:v>-8.0984216389208843</c:v>
                </c:pt>
                <c:pt idx="51">
                  <c:v>-8.0984216389208843</c:v>
                </c:pt>
                <c:pt idx="52">
                  <c:v>-8.0984216389208843</c:v>
                </c:pt>
                <c:pt idx="53">
                  <c:v>-8.0984216389208843</c:v>
                </c:pt>
                <c:pt idx="54">
                  <c:v>-8.0984216389208843</c:v>
                </c:pt>
                <c:pt idx="55">
                  <c:v>-8.0984216389208843</c:v>
                </c:pt>
                <c:pt idx="56">
                  <c:v>-8.0984216389208843</c:v>
                </c:pt>
                <c:pt idx="57">
                  <c:v>-8.0984216389208843</c:v>
                </c:pt>
                <c:pt idx="58">
                  <c:v>-8.0984216389208843</c:v>
                </c:pt>
                <c:pt idx="59">
                  <c:v>-8.0984216389208843</c:v>
                </c:pt>
                <c:pt idx="60">
                  <c:v>-8.0984216389208843</c:v>
                </c:pt>
                <c:pt idx="61">
                  <c:v>-8.0984216389208843</c:v>
                </c:pt>
                <c:pt idx="62">
                  <c:v>-8.0984216389208843</c:v>
                </c:pt>
                <c:pt idx="63">
                  <c:v>-8.0984216389208843</c:v>
                </c:pt>
                <c:pt idx="64">
                  <c:v>-8.0984216389208843</c:v>
                </c:pt>
                <c:pt idx="65">
                  <c:v>-8.0984216389208843</c:v>
                </c:pt>
                <c:pt idx="66">
                  <c:v>-8.0984216389208843</c:v>
                </c:pt>
                <c:pt idx="67">
                  <c:v>-8.0984216389208843</c:v>
                </c:pt>
                <c:pt idx="68">
                  <c:v>-8.0984216389208843</c:v>
                </c:pt>
                <c:pt idx="69">
                  <c:v>-8.0984216389208843</c:v>
                </c:pt>
                <c:pt idx="70">
                  <c:v>-8.0984216389208843</c:v>
                </c:pt>
                <c:pt idx="71">
                  <c:v>-8.0984216389208843</c:v>
                </c:pt>
                <c:pt idx="72">
                  <c:v>-8.0984216389208843</c:v>
                </c:pt>
                <c:pt idx="73">
                  <c:v>-8.0984216389208843</c:v>
                </c:pt>
                <c:pt idx="74">
                  <c:v>-8.0984216389208843</c:v>
                </c:pt>
                <c:pt idx="75">
                  <c:v>-8.0984216389208843</c:v>
                </c:pt>
                <c:pt idx="76">
                  <c:v>-8.0984216389208843</c:v>
                </c:pt>
                <c:pt idx="77">
                  <c:v>-8.0984216389208843</c:v>
                </c:pt>
                <c:pt idx="78">
                  <c:v>-8.0984216389208843</c:v>
                </c:pt>
                <c:pt idx="79">
                  <c:v>-8.0984216389208843</c:v>
                </c:pt>
                <c:pt idx="80">
                  <c:v>-8.0984216389208843</c:v>
                </c:pt>
                <c:pt idx="81">
                  <c:v>-8.0984216389208843</c:v>
                </c:pt>
                <c:pt idx="82">
                  <c:v>-8.0984216389208843</c:v>
                </c:pt>
                <c:pt idx="83">
                  <c:v>-8.0984216389208843</c:v>
                </c:pt>
                <c:pt idx="84">
                  <c:v>-8.0984216389208843</c:v>
                </c:pt>
                <c:pt idx="85">
                  <c:v>-8.0984216389208843</c:v>
                </c:pt>
                <c:pt idx="86">
                  <c:v>-8.0984216389208843</c:v>
                </c:pt>
                <c:pt idx="87">
                  <c:v>-8.0984216389208843</c:v>
                </c:pt>
                <c:pt idx="88">
                  <c:v>-8.0984216389208843</c:v>
                </c:pt>
                <c:pt idx="89">
                  <c:v>-8.0984216389208843</c:v>
                </c:pt>
                <c:pt idx="90">
                  <c:v>-8.0984216389208843</c:v>
                </c:pt>
                <c:pt idx="91">
                  <c:v>-8.0984216389208843</c:v>
                </c:pt>
                <c:pt idx="92">
                  <c:v>-8.0984216389208843</c:v>
                </c:pt>
                <c:pt idx="93">
                  <c:v>-8.0984216389208843</c:v>
                </c:pt>
                <c:pt idx="94">
                  <c:v>-8.0984216389208843</c:v>
                </c:pt>
                <c:pt idx="95">
                  <c:v>-8.0984216389208843</c:v>
                </c:pt>
                <c:pt idx="96">
                  <c:v>-8.0984216389208843</c:v>
                </c:pt>
                <c:pt idx="97">
                  <c:v>-8.0984216389208843</c:v>
                </c:pt>
                <c:pt idx="98">
                  <c:v>-8.0984216389208843</c:v>
                </c:pt>
                <c:pt idx="99">
                  <c:v>-8.0984216389208843</c:v>
                </c:pt>
                <c:pt idx="100">
                  <c:v>-8.0984216389208843</c:v>
                </c:pt>
                <c:pt idx="101">
                  <c:v>-8.0984216389208843</c:v>
                </c:pt>
                <c:pt idx="102">
                  <c:v>-8.0984216389208843</c:v>
                </c:pt>
                <c:pt idx="103">
                  <c:v>-8.0984216389208843</c:v>
                </c:pt>
                <c:pt idx="104">
                  <c:v>-8.0984216389208843</c:v>
                </c:pt>
                <c:pt idx="105">
                  <c:v>-8.0984216389208843</c:v>
                </c:pt>
                <c:pt idx="106">
                  <c:v>-8.0984216389208843</c:v>
                </c:pt>
                <c:pt idx="107">
                  <c:v>-8.0984216389208843</c:v>
                </c:pt>
                <c:pt idx="108">
                  <c:v>-8.0984216389208843</c:v>
                </c:pt>
                <c:pt idx="109">
                  <c:v>-8.0984216389208843</c:v>
                </c:pt>
                <c:pt idx="110">
                  <c:v>-8.0984216389208843</c:v>
                </c:pt>
                <c:pt idx="111">
                  <c:v>-8.0984216389208843</c:v>
                </c:pt>
                <c:pt idx="112">
                  <c:v>-8.0984216389208843</c:v>
                </c:pt>
                <c:pt idx="113">
                  <c:v>-8.0984216389208843</c:v>
                </c:pt>
                <c:pt idx="114">
                  <c:v>-8.0984216389208843</c:v>
                </c:pt>
                <c:pt idx="115">
                  <c:v>-8.0984216389208843</c:v>
                </c:pt>
                <c:pt idx="116">
                  <c:v>-8.0984216389208843</c:v>
                </c:pt>
                <c:pt idx="117">
                  <c:v>-8.0984216389208843</c:v>
                </c:pt>
                <c:pt idx="118">
                  <c:v>-8.0984216389208843</c:v>
                </c:pt>
                <c:pt idx="119">
                  <c:v>-8.0984216389208843</c:v>
                </c:pt>
                <c:pt idx="120">
                  <c:v>-8.0984216389208843</c:v>
                </c:pt>
                <c:pt idx="121">
                  <c:v>-8.0984216389208843</c:v>
                </c:pt>
                <c:pt idx="122">
                  <c:v>-8.0984216389208843</c:v>
                </c:pt>
                <c:pt idx="123">
                  <c:v>-8.0984216389208843</c:v>
                </c:pt>
                <c:pt idx="124">
                  <c:v>-8.0984216389208843</c:v>
                </c:pt>
                <c:pt idx="125">
                  <c:v>-8.0984216389208843</c:v>
                </c:pt>
                <c:pt idx="126">
                  <c:v>-8.0984216389208843</c:v>
                </c:pt>
                <c:pt idx="127">
                  <c:v>-8.0984216389208843</c:v>
                </c:pt>
                <c:pt idx="128">
                  <c:v>-8.0984216389208843</c:v>
                </c:pt>
                <c:pt idx="129">
                  <c:v>-8.0984216389208843</c:v>
                </c:pt>
                <c:pt idx="130">
                  <c:v>-8.0984216389208843</c:v>
                </c:pt>
                <c:pt idx="131">
                  <c:v>-8.0984216389208843</c:v>
                </c:pt>
                <c:pt idx="132">
                  <c:v>-8.0984216389208843</c:v>
                </c:pt>
                <c:pt idx="133">
                  <c:v>-8.0984216389208843</c:v>
                </c:pt>
                <c:pt idx="134">
                  <c:v>-8.0984216389208843</c:v>
                </c:pt>
                <c:pt idx="135">
                  <c:v>-8.0984216389208843</c:v>
                </c:pt>
                <c:pt idx="136">
                  <c:v>-8.0984216389208843</c:v>
                </c:pt>
                <c:pt idx="137">
                  <c:v>-8.0984216389208843</c:v>
                </c:pt>
                <c:pt idx="138">
                  <c:v>-8.0984216389208843</c:v>
                </c:pt>
                <c:pt idx="139">
                  <c:v>-8.0984216389208843</c:v>
                </c:pt>
                <c:pt idx="140">
                  <c:v>-8.0984216389208843</c:v>
                </c:pt>
                <c:pt idx="141">
                  <c:v>-8.0984216389208843</c:v>
                </c:pt>
                <c:pt idx="142">
                  <c:v>-8.0984216389208843</c:v>
                </c:pt>
                <c:pt idx="143">
                  <c:v>-8.0984216389208843</c:v>
                </c:pt>
                <c:pt idx="144">
                  <c:v>-8.0984216389208843</c:v>
                </c:pt>
                <c:pt idx="145">
                  <c:v>-8.0984216389208843</c:v>
                </c:pt>
                <c:pt idx="146">
                  <c:v>-8.0984216389208843</c:v>
                </c:pt>
                <c:pt idx="147">
                  <c:v>-8.0984216389208843</c:v>
                </c:pt>
                <c:pt idx="148">
                  <c:v>-8.0984216389208843</c:v>
                </c:pt>
                <c:pt idx="149">
                  <c:v>-8.0984216389208843</c:v>
                </c:pt>
                <c:pt idx="150">
                  <c:v>-8.0984216389208843</c:v>
                </c:pt>
                <c:pt idx="151">
                  <c:v>-8.0984216389208843</c:v>
                </c:pt>
                <c:pt idx="152">
                  <c:v>-8.0984216389208843</c:v>
                </c:pt>
                <c:pt idx="153">
                  <c:v>-8.0984216389208843</c:v>
                </c:pt>
                <c:pt idx="154">
                  <c:v>-8.0984216389208843</c:v>
                </c:pt>
                <c:pt idx="155">
                  <c:v>-8.0984216389208843</c:v>
                </c:pt>
                <c:pt idx="156">
                  <c:v>-8.0984216389208843</c:v>
                </c:pt>
                <c:pt idx="157">
                  <c:v>-8.0984216389208843</c:v>
                </c:pt>
                <c:pt idx="158">
                  <c:v>-8.0984216389208843</c:v>
                </c:pt>
                <c:pt idx="159">
                  <c:v>-8.0984216389208843</c:v>
                </c:pt>
                <c:pt idx="160">
                  <c:v>-8.0984216389208843</c:v>
                </c:pt>
                <c:pt idx="161">
                  <c:v>-8.0984216389208843</c:v>
                </c:pt>
                <c:pt idx="162">
                  <c:v>-8.0984216389208843</c:v>
                </c:pt>
                <c:pt idx="163">
                  <c:v>-8.0984216389208843</c:v>
                </c:pt>
                <c:pt idx="164">
                  <c:v>-8.0984216389208843</c:v>
                </c:pt>
                <c:pt idx="165">
                  <c:v>-8.0984216389208843</c:v>
                </c:pt>
                <c:pt idx="166">
                  <c:v>-8.0984216389208843</c:v>
                </c:pt>
                <c:pt idx="167">
                  <c:v>-8.0984216389208843</c:v>
                </c:pt>
                <c:pt idx="168">
                  <c:v>-8.0984216389208843</c:v>
                </c:pt>
                <c:pt idx="169">
                  <c:v>-8.0984216389208843</c:v>
                </c:pt>
                <c:pt idx="170">
                  <c:v>-8.0984216389208843</c:v>
                </c:pt>
                <c:pt idx="171">
                  <c:v>-8.0984216389208843</c:v>
                </c:pt>
                <c:pt idx="172">
                  <c:v>-8.0984216389208843</c:v>
                </c:pt>
                <c:pt idx="173">
                  <c:v>-8.0984216389208843</c:v>
                </c:pt>
                <c:pt idx="174">
                  <c:v>-8.0984216389208843</c:v>
                </c:pt>
                <c:pt idx="175">
                  <c:v>-8.0984216389208843</c:v>
                </c:pt>
                <c:pt idx="176">
                  <c:v>-8.0984216389208843</c:v>
                </c:pt>
                <c:pt idx="177">
                  <c:v>-8.0984216389208843</c:v>
                </c:pt>
                <c:pt idx="178">
                  <c:v>-8.0984216389208843</c:v>
                </c:pt>
                <c:pt idx="179">
                  <c:v>-8.0984216389208843</c:v>
                </c:pt>
                <c:pt idx="180">
                  <c:v>-8.0984216389208843</c:v>
                </c:pt>
                <c:pt idx="181">
                  <c:v>-8.0984216389208843</c:v>
                </c:pt>
                <c:pt idx="182">
                  <c:v>-8.0984216389208843</c:v>
                </c:pt>
                <c:pt idx="183">
                  <c:v>-8.0984216389208843</c:v>
                </c:pt>
                <c:pt idx="184">
                  <c:v>-8.0984216389208843</c:v>
                </c:pt>
                <c:pt idx="185">
                  <c:v>-8.0984216389208843</c:v>
                </c:pt>
                <c:pt idx="186">
                  <c:v>-8.0984216389208843</c:v>
                </c:pt>
                <c:pt idx="187">
                  <c:v>-8.0984216389208843</c:v>
                </c:pt>
                <c:pt idx="188">
                  <c:v>-8.0984216389208843</c:v>
                </c:pt>
                <c:pt idx="189">
                  <c:v>-8.0984216389208843</c:v>
                </c:pt>
                <c:pt idx="190">
                  <c:v>-8.0984216389208843</c:v>
                </c:pt>
                <c:pt idx="191">
                  <c:v>-8.0984216389208843</c:v>
                </c:pt>
                <c:pt idx="192">
                  <c:v>-8.0984216389208843</c:v>
                </c:pt>
                <c:pt idx="193">
                  <c:v>-8.0984216389208843</c:v>
                </c:pt>
                <c:pt idx="194">
                  <c:v>-8.0984216389208843</c:v>
                </c:pt>
                <c:pt idx="195">
                  <c:v>-8.0984216389208843</c:v>
                </c:pt>
                <c:pt idx="196">
                  <c:v>-8.0984216389208843</c:v>
                </c:pt>
                <c:pt idx="197">
                  <c:v>-8.0984216389208843</c:v>
                </c:pt>
                <c:pt idx="198">
                  <c:v>-8.0984216389208843</c:v>
                </c:pt>
                <c:pt idx="199">
                  <c:v>-8.0984216389208843</c:v>
                </c:pt>
                <c:pt idx="200">
                  <c:v>-8.0984216389208843</c:v>
                </c:pt>
                <c:pt idx="201">
                  <c:v>-8.0984216389208843</c:v>
                </c:pt>
                <c:pt idx="202">
                  <c:v>-8.0984216389208843</c:v>
                </c:pt>
                <c:pt idx="203">
                  <c:v>-8.0984216389208843</c:v>
                </c:pt>
                <c:pt idx="204">
                  <c:v>-8.0984216389208843</c:v>
                </c:pt>
                <c:pt idx="205">
                  <c:v>-8.0984216389208843</c:v>
                </c:pt>
                <c:pt idx="206">
                  <c:v>-8.0984216389208843</c:v>
                </c:pt>
                <c:pt idx="207">
                  <c:v>-8.0984216389208843</c:v>
                </c:pt>
                <c:pt idx="208">
                  <c:v>-8.0984216389208843</c:v>
                </c:pt>
                <c:pt idx="209">
                  <c:v>-8.0984216389208843</c:v>
                </c:pt>
                <c:pt idx="210">
                  <c:v>-8.0984216389208843</c:v>
                </c:pt>
                <c:pt idx="211">
                  <c:v>-8.0984216389208843</c:v>
                </c:pt>
                <c:pt idx="212">
                  <c:v>-8.0984216389208843</c:v>
                </c:pt>
                <c:pt idx="213">
                  <c:v>-8.0984216389208843</c:v>
                </c:pt>
                <c:pt idx="214">
                  <c:v>-8.0984216389208843</c:v>
                </c:pt>
                <c:pt idx="215">
                  <c:v>-8.0984216389208843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40-Other</c:v>
                </c:pt>
                <c:pt idx="199">
                  <c:v>40-Other</c:v>
                </c:pt>
                <c:pt idx="200">
                  <c:v>40-Other</c:v>
                </c:pt>
                <c:pt idx="201">
                  <c:v>40-Other</c:v>
                </c:pt>
                <c:pt idx="202">
                  <c:v>40-Other</c:v>
                </c:pt>
                <c:pt idx="203">
                  <c:v>40-Other</c:v>
                </c:pt>
                <c:pt idx="204">
                  <c:v>40-Other</c:v>
                </c:pt>
                <c:pt idx="205">
                  <c:v>40-Other</c:v>
                </c:pt>
                <c:pt idx="206">
                  <c:v>40-Other</c:v>
                </c:pt>
                <c:pt idx="207">
                  <c:v>41-USGS</c:v>
                </c:pt>
                <c:pt idx="208">
                  <c:v>41-USGS</c:v>
                </c:pt>
                <c:pt idx="209">
                  <c:v>41-USGS</c:v>
                </c:pt>
                <c:pt idx="210">
                  <c:v>41-USGS</c:v>
                </c:pt>
                <c:pt idx="211">
                  <c:v>41-USGS</c:v>
                </c:pt>
                <c:pt idx="212">
                  <c:v>41-USGS</c:v>
                </c:pt>
                <c:pt idx="213">
                  <c:v>41-USGS</c:v>
                </c:pt>
                <c:pt idx="214">
                  <c:v>41-USGS</c:v>
                </c:pt>
                <c:pt idx="215">
                  <c:v>41-USGS</c:v>
                </c:pt>
              </c:strCache>
            </c:strRef>
          </c:cat>
          <c:val>
            <c:numRef>
              <c:f>Results!$AH$4:$AH$219</c:f>
              <c:numCache>
                <c:formatCode>0.00</c:formatCode>
                <c:ptCount val="216"/>
                <c:pt idx="0">
                  <c:v>1.9015783610791162</c:v>
                </c:pt>
                <c:pt idx="1">
                  <c:v>1.9015783610791162</c:v>
                </c:pt>
                <c:pt idx="2">
                  <c:v>1.9015783610791162</c:v>
                </c:pt>
                <c:pt idx="3">
                  <c:v>1.9015783610791162</c:v>
                </c:pt>
                <c:pt idx="4">
                  <c:v>1.9015783610791162</c:v>
                </c:pt>
                <c:pt idx="5">
                  <c:v>1.9015783610791162</c:v>
                </c:pt>
                <c:pt idx="6">
                  <c:v>1.9015783610791162</c:v>
                </c:pt>
                <c:pt idx="7">
                  <c:v>1.9015783610791162</c:v>
                </c:pt>
                <c:pt idx="8">
                  <c:v>1.9015783610791162</c:v>
                </c:pt>
                <c:pt idx="9">
                  <c:v>1.9015783610791162</c:v>
                </c:pt>
                <c:pt idx="10">
                  <c:v>1.9015783610791162</c:v>
                </c:pt>
                <c:pt idx="11">
                  <c:v>1.9015783610791162</c:v>
                </c:pt>
                <c:pt idx="12">
                  <c:v>1.9015783610791162</c:v>
                </c:pt>
                <c:pt idx="13">
                  <c:v>1.9015783610791162</c:v>
                </c:pt>
                <c:pt idx="14">
                  <c:v>1.9015783610791162</c:v>
                </c:pt>
                <c:pt idx="15">
                  <c:v>1.9015783610791162</c:v>
                </c:pt>
                <c:pt idx="16">
                  <c:v>1.9015783610791162</c:v>
                </c:pt>
                <c:pt idx="17">
                  <c:v>1.9015783610791162</c:v>
                </c:pt>
                <c:pt idx="18">
                  <c:v>1.9015783610791162</c:v>
                </c:pt>
                <c:pt idx="19">
                  <c:v>1.9015783610791162</c:v>
                </c:pt>
                <c:pt idx="20">
                  <c:v>1.9015783610791162</c:v>
                </c:pt>
                <c:pt idx="21">
                  <c:v>1.9015783610791162</c:v>
                </c:pt>
                <c:pt idx="22">
                  <c:v>1.9015783610791162</c:v>
                </c:pt>
                <c:pt idx="23">
                  <c:v>1.9015783610791162</c:v>
                </c:pt>
                <c:pt idx="24">
                  <c:v>1.9015783610791162</c:v>
                </c:pt>
                <c:pt idx="25">
                  <c:v>1.9015783610791162</c:v>
                </c:pt>
                <c:pt idx="26">
                  <c:v>1.9015783610791162</c:v>
                </c:pt>
                <c:pt idx="27">
                  <c:v>1.9015783610791162</c:v>
                </c:pt>
                <c:pt idx="28">
                  <c:v>1.9015783610791162</c:v>
                </c:pt>
                <c:pt idx="29">
                  <c:v>1.9015783610791162</c:v>
                </c:pt>
                <c:pt idx="30">
                  <c:v>1.9015783610791162</c:v>
                </c:pt>
                <c:pt idx="31">
                  <c:v>1.9015783610791162</c:v>
                </c:pt>
                <c:pt idx="32">
                  <c:v>1.9015783610791162</c:v>
                </c:pt>
                <c:pt idx="33">
                  <c:v>1.9015783610791162</c:v>
                </c:pt>
                <c:pt idx="34">
                  <c:v>1.9015783610791162</c:v>
                </c:pt>
                <c:pt idx="35">
                  <c:v>1.9015783610791162</c:v>
                </c:pt>
                <c:pt idx="36">
                  <c:v>1.9015783610791162</c:v>
                </c:pt>
                <c:pt idx="37">
                  <c:v>1.9015783610791162</c:v>
                </c:pt>
                <c:pt idx="38">
                  <c:v>1.9015783610791162</c:v>
                </c:pt>
                <c:pt idx="39">
                  <c:v>1.9015783610791162</c:v>
                </c:pt>
                <c:pt idx="40">
                  <c:v>1.9015783610791162</c:v>
                </c:pt>
                <c:pt idx="41">
                  <c:v>1.9015783610791162</c:v>
                </c:pt>
                <c:pt idx="42">
                  <c:v>1.9015783610791162</c:v>
                </c:pt>
                <c:pt idx="43">
                  <c:v>1.9015783610791162</c:v>
                </c:pt>
                <c:pt idx="44">
                  <c:v>1.9015783610791162</c:v>
                </c:pt>
                <c:pt idx="45">
                  <c:v>1.9015783610791162</c:v>
                </c:pt>
                <c:pt idx="46">
                  <c:v>1.9015783610791162</c:v>
                </c:pt>
                <c:pt idx="47">
                  <c:v>1.9015783610791162</c:v>
                </c:pt>
                <c:pt idx="48">
                  <c:v>1.9015783610791162</c:v>
                </c:pt>
                <c:pt idx="49">
                  <c:v>1.9015783610791162</c:v>
                </c:pt>
                <c:pt idx="50">
                  <c:v>1.9015783610791162</c:v>
                </c:pt>
                <c:pt idx="51">
                  <c:v>1.9015783610791162</c:v>
                </c:pt>
                <c:pt idx="52">
                  <c:v>1.9015783610791162</c:v>
                </c:pt>
                <c:pt idx="53">
                  <c:v>1.9015783610791162</c:v>
                </c:pt>
                <c:pt idx="54">
                  <c:v>1.9015783610791162</c:v>
                </c:pt>
                <c:pt idx="55">
                  <c:v>1.9015783610791162</c:v>
                </c:pt>
                <c:pt idx="56">
                  <c:v>1.9015783610791162</c:v>
                </c:pt>
                <c:pt idx="57">
                  <c:v>1.9015783610791162</c:v>
                </c:pt>
                <c:pt idx="58">
                  <c:v>1.9015783610791162</c:v>
                </c:pt>
                <c:pt idx="59">
                  <c:v>1.9015783610791162</c:v>
                </c:pt>
                <c:pt idx="60">
                  <c:v>1.9015783610791162</c:v>
                </c:pt>
                <c:pt idx="61">
                  <c:v>1.9015783610791162</c:v>
                </c:pt>
                <c:pt idx="62">
                  <c:v>1.9015783610791162</c:v>
                </c:pt>
                <c:pt idx="63">
                  <c:v>1.9015783610791162</c:v>
                </c:pt>
                <c:pt idx="64">
                  <c:v>1.9015783610791162</c:v>
                </c:pt>
                <c:pt idx="65">
                  <c:v>1.9015783610791162</c:v>
                </c:pt>
                <c:pt idx="66">
                  <c:v>1.9015783610791162</c:v>
                </c:pt>
                <c:pt idx="67">
                  <c:v>1.9015783610791162</c:v>
                </c:pt>
                <c:pt idx="68">
                  <c:v>1.9015783610791162</c:v>
                </c:pt>
                <c:pt idx="69">
                  <c:v>1.9015783610791162</c:v>
                </c:pt>
                <c:pt idx="70">
                  <c:v>1.9015783610791162</c:v>
                </c:pt>
                <c:pt idx="71">
                  <c:v>1.9015783610791162</c:v>
                </c:pt>
                <c:pt idx="72">
                  <c:v>1.9015783610791162</c:v>
                </c:pt>
                <c:pt idx="73">
                  <c:v>1.9015783610791162</c:v>
                </c:pt>
                <c:pt idx="74">
                  <c:v>1.9015783610791162</c:v>
                </c:pt>
                <c:pt idx="75">
                  <c:v>1.9015783610791162</c:v>
                </c:pt>
                <c:pt idx="76">
                  <c:v>1.9015783610791162</c:v>
                </c:pt>
                <c:pt idx="77">
                  <c:v>1.9015783610791162</c:v>
                </c:pt>
                <c:pt idx="78">
                  <c:v>1.9015783610791162</c:v>
                </c:pt>
                <c:pt idx="79">
                  <c:v>1.9015783610791162</c:v>
                </c:pt>
                <c:pt idx="80">
                  <c:v>1.9015783610791162</c:v>
                </c:pt>
                <c:pt idx="81">
                  <c:v>1.9015783610791162</c:v>
                </c:pt>
                <c:pt idx="82">
                  <c:v>1.9015783610791162</c:v>
                </c:pt>
                <c:pt idx="83">
                  <c:v>1.9015783610791162</c:v>
                </c:pt>
                <c:pt idx="84">
                  <c:v>1.9015783610791162</c:v>
                </c:pt>
                <c:pt idx="85">
                  <c:v>1.9015783610791162</c:v>
                </c:pt>
                <c:pt idx="86">
                  <c:v>1.9015783610791162</c:v>
                </c:pt>
                <c:pt idx="87">
                  <c:v>1.9015783610791162</c:v>
                </c:pt>
                <c:pt idx="88">
                  <c:v>1.9015783610791162</c:v>
                </c:pt>
                <c:pt idx="89">
                  <c:v>1.9015783610791162</c:v>
                </c:pt>
                <c:pt idx="90">
                  <c:v>1.9015783610791162</c:v>
                </c:pt>
                <c:pt idx="91">
                  <c:v>1.9015783610791162</c:v>
                </c:pt>
                <c:pt idx="92">
                  <c:v>1.9015783610791162</c:v>
                </c:pt>
                <c:pt idx="93">
                  <c:v>1.9015783610791162</c:v>
                </c:pt>
                <c:pt idx="94">
                  <c:v>1.9015783610791162</c:v>
                </c:pt>
                <c:pt idx="95">
                  <c:v>1.9015783610791162</c:v>
                </c:pt>
                <c:pt idx="96">
                  <c:v>1.9015783610791162</c:v>
                </c:pt>
                <c:pt idx="97">
                  <c:v>1.9015783610791162</c:v>
                </c:pt>
                <c:pt idx="98">
                  <c:v>1.9015783610791162</c:v>
                </c:pt>
                <c:pt idx="99">
                  <c:v>1.9015783610791162</c:v>
                </c:pt>
                <c:pt idx="100">
                  <c:v>1.9015783610791162</c:v>
                </c:pt>
                <c:pt idx="101">
                  <c:v>1.9015783610791162</c:v>
                </c:pt>
                <c:pt idx="102">
                  <c:v>1.9015783610791162</c:v>
                </c:pt>
                <c:pt idx="103">
                  <c:v>1.9015783610791162</c:v>
                </c:pt>
                <c:pt idx="104">
                  <c:v>1.9015783610791162</c:v>
                </c:pt>
                <c:pt idx="105">
                  <c:v>1.9015783610791162</c:v>
                </c:pt>
                <c:pt idx="106">
                  <c:v>1.9015783610791162</c:v>
                </c:pt>
                <c:pt idx="107">
                  <c:v>1.9015783610791162</c:v>
                </c:pt>
                <c:pt idx="108">
                  <c:v>1.9015783610791162</c:v>
                </c:pt>
                <c:pt idx="109">
                  <c:v>1.9015783610791162</c:v>
                </c:pt>
                <c:pt idx="110">
                  <c:v>1.9015783610791162</c:v>
                </c:pt>
                <c:pt idx="111">
                  <c:v>1.9015783610791162</c:v>
                </c:pt>
                <c:pt idx="112">
                  <c:v>1.9015783610791162</c:v>
                </c:pt>
                <c:pt idx="113">
                  <c:v>1.9015783610791162</c:v>
                </c:pt>
                <c:pt idx="114">
                  <c:v>1.9015783610791162</c:v>
                </c:pt>
                <c:pt idx="115">
                  <c:v>1.9015783610791162</c:v>
                </c:pt>
                <c:pt idx="116">
                  <c:v>1.9015783610791162</c:v>
                </c:pt>
                <c:pt idx="117">
                  <c:v>1.9015783610791162</c:v>
                </c:pt>
                <c:pt idx="118">
                  <c:v>1.9015783610791162</c:v>
                </c:pt>
                <c:pt idx="119">
                  <c:v>1.9015783610791162</c:v>
                </c:pt>
                <c:pt idx="120">
                  <c:v>1.9015783610791162</c:v>
                </c:pt>
                <c:pt idx="121">
                  <c:v>1.9015783610791162</c:v>
                </c:pt>
                <c:pt idx="122">
                  <c:v>1.9015783610791162</c:v>
                </c:pt>
                <c:pt idx="123">
                  <c:v>1.9015783610791162</c:v>
                </c:pt>
                <c:pt idx="124">
                  <c:v>1.9015783610791162</c:v>
                </c:pt>
                <c:pt idx="125">
                  <c:v>1.9015783610791162</c:v>
                </c:pt>
                <c:pt idx="126">
                  <c:v>1.9015783610791162</c:v>
                </c:pt>
                <c:pt idx="127">
                  <c:v>1.9015783610791162</c:v>
                </c:pt>
                <c:pt idx="128">
                  <c:v>1.9015783610791162</c:v>
                </c:pt>
                <c:pt idx="129">
                  <c:v>1.9015783610791162</c:v>
                </c:pt>
                <c:pt idx="130">
                  <c:v>1.9015783610791162</c:v>
                </c:pt>
                <c:pt idx="131">
                  <c:v>1.9015783610791162</c:v>
                </c:pt>
                <c:pt idx="132">
                  <c:v>1.9015783610791162</c:v>
                </c:pt>
                <c:pt idx="133">
                  <c:v>1.9015783610791162</c:v>
                </c:pt>
                <c:pt idx="134">
                  <c:v>1.9015783610791162</c:v>
                </c:pt>
                <c:pt idx="135">
                  <c:v>1.9015783610791162</c:v>
                </c:pt>
                <c:pt idx="136">
                  <c:v>1.9015783610791162</c:v>
                </c:pt>
                <c:pt idx="137">
                  <c:v>1.9015783610791162</c:v>
                </c:pt>
                <c:pt idx="138">
                  <c:v>1.9015783610791162</c:v>
                </c:pt>
                <c:pt idx="139">
                  <c:v>1.9015783610791162</c:v>
                </c:pt>
                <c:pt idx="140">
                  <c:v>1.9015783610791162</c:v>
                </c:pt>
                <c:pt idx="141">
                  <c:v>1.9015783610791162</c:v>
                </c:pt>
                <c:pt idx="142">
                  <c:v>1.9015783610791162</c:v>
                </c:pt>
                <c:pt idx="143">
                  <c:v>1.9015783610791162</c:v>
                </c:pt>
                <c:pt idx="144">
                  <c:v>1.9015783610791162</c:v>
                </c:pt>
                <c:pt idx="145">
                  <c:v>1.9015783610791162</c:v>
                </c:pt>
                <c:pt idx="146">
                  <c:v>1.9015783610791162</c:v>
                </c:pt>
                <c:pt idx="147">
                  <c:v>1.9015783610791162</c:v>
                </c:pt>
                <c:pt idx="148">
                  <c:v>1.9015783610791162</c:v>
                </c:pt>
                <c:pt idx="149">
                  <c:v>1.9015783610791162</c:v>
                </c:pt>
                <c:pt idx="150">
                  <c:v>1.9015783610791162</c:v>
                </c:pt>
                <c:pt idx="151">
                  <c:v>1.9015783610791162</c:v>
                </c:pt>
                <c:pt idx="152">
                  <c:v>1.9015783610791162</c:v>
                </c:pt>
                <c:pt idx="153">
                  <c:v>1.9015783610791162</c:v>
                </c:pt>
                <c:pt idx="154">
                  <c:v>1.9015783610791162</c:v>
                </c:pt>
                <c:pt idx="155">
                  <c:v>1.9015783610791162</c:v>
                </c:pt>
                <c:pt idx="156">
                  <c:v>1.9015783610791162</c:v>
                </c:pt>
                <c:pt idx="157">
                  <c:v>1.9015783610791162</c:v>
                </c:pt>
                <c:pt idx="158">
                  <c:v>1.9015783610791162</c:v>
                </c:pt>
                <c:pt idx="159">
                  <c:v>1.9015783610791162</c:v>
                </c:pt>
                <c:pt idx="160">
                  <c:v>1.9015783610791162</c:v>
                </c:pt>
                <c:pt idx="161">
                  <c:v>1.9015783610791162</c:v>
                </c:pt>
                <c:pt idx="162">
                  <c:v>1.9015783610791162</c:v>
                </c:pt>
                <c:pt idx="163">
                  <c:v>1.9015783610791162</c:v>
                </c:pt>
                <c:pt idx="164">
                  <c:v>1.9015783610791162</c:v>
                </c:pt>
                <c:pt idx="165">
                  <c:v>1.9015783610791162</c:v>
                </c:pt>
                <c:pt idx="166">
                  <c:v>1.9015783610791162</c:v>
                </c:pt>
                <c:pt idx="167">
                  <c:v>1.9015783610791162</c:v>
                </c:pt>
                <c:pt idx="168">
                  <c:v>1.9015783610791162</c:v>
                </c:pt>
                <c:pt idx="169">
                  <c:v>1.9015783610791162</c:v>
                </c:pt>
                <c:pt idx="170">
                  <c:v>1.9015783610791162</c:v>
                </c:pt>
                <c:pt idx="171">
                  <c:v>1.9015783610791162</c:v>
                </c:pt>
                <c:pt idx="172">
                  <c:v>1.9015783610791162</c:v>
                </c:pt>
                <c:pt idx="173">
                  <c:v>1.9015783610791162</c:v>
                </c:pt>
                <c:pt idx="174">
                  <c:v>1.9015783610791162</c:v>
                </c:pt>
                <c:pt idx="175">
                  <c:v>1.9015783610791162</c:v>
                </c:pt>
                <c:pt idx="176">
                  <c:v>1.9015783610791162</c:v>
                </c:pt>
                <c:pt idx="177">
                  <c:v>1.9015783610791162</c:v>
                </c:pt>
                <c:pt idx="178">
                  <c:v>1.9015783610791162</c:v>
                </c:pt>
                <c:pt idx="179">
                  <c:v>1.9015783610791162</c:v>
                </c:pt>
                <c:pt idx="180">
                  <c:v>1.9015783610791162</c:v>
                </c:pt>
                <c:pt idx="181">
                  <c:v>1.9015783610791162</c:v>
                </c:pt>
                <c:pt idx="182">
                  <c:v>1.9015783610791162</c:v>
                </c:pt>
                <c:pt idx="183">
                  <c:v>1.9015783610791162</c:v>
                </c:pt>
                <c:pt idx="184">
                  <c:v>1.9015783610791162</c:v>
                </c:pt>
                <c:pt idx="185">
                  <c:v>1.9015783610791162</c:v>
                </c:pt>
                <c:pt idx="186">
                  <c:v>1.9015783610791162</c:v>
                </c:pt>
                <c:pt idx="187">
                  <c:v>1.9015783610791162</c:v>
                </c:pt>
                <c:pt idx="188">
                  <c:v>1.9015783610791162</c:v>
                </c:pt>
                <c:pt idx="189">
                  <c:v>1.9015783610791162</c:v>
                </c:pt>
                <c:pt idx="190">
                  <c:v>1.9015783610791162</c:v>
                </c:pt>
                <c:pt idx="191">
                  <c:v>1.9015783610791162</c:v>
                </c:pt>
                <c:pt idx="192">
                  <c:v>1.9015783610791162</c:v>
                </c:pt>
                <c:pt idx="193">
                  <c:v>1.9015783610791162</c:v>
                </c:pt>
                <c:pt idx="194">
                  <c:v>1.9015783610791162</c:v>
                </c:pt>
                <c:pt idx="195">
                  <c:v>1.9015783610791162</c:v>
                </c:pt>
                <c:pt idx="196">
                  <c:v>1.9015783610791162</c:v>
                </c:pt>
                <c:pt idx="197">
                  <c:v>1.9015783610791162</c:v>
                </c:pt>
                <c:pt idx="198">
                  <c:v>1.9015783610791162</c:v>
                </c:pt>
                <c:pt idx="199">
                  <c:v>1.9015783610791162</c:v>
                </c:pt>
                <c:pt idx="200">
                  <c:v>1.9015783610791162</c:v>
                </c:pt>
                <c:pt idx="201">
                  <c:v>1.9015783610791162</c:v>
                </c:pt>
                <c:pt idx="202">
                  <c:v>1.9015783610791162</c:v>
                </c:pt>
                <c:pt idx="203">
                  <c:v>1.9015783610791162</c:v>
                </c:pt>
                <c:pt idx="204">
                  <c:v>1.9015783610791162</c:v>
                </c:pt>
                <c:pt idx="205">
                  <c:v>1.9015783610791162</c:v>
                </c:pt>
                <c:pt idx="206">
                  <c:v>1.9015783610791162</c:v>
                </c:pt>
                <c:pt idx="207">
                  <c:v>1.9015783610791162</c:v>
                </c:pt>
                <c:pt idx="208">
                  <c:v>1.9015783610791162</c:v>
                </c:pt>
                <c:pt idx="209">
                  <c:v>1.9015783610791162</c:v>
                </c:pt>
                <c:pt idx="210">
                  <c:v>1.9015783610791162</c:v>
                </c:pt>
                <c:pt idx="211">
                  <c:v>1.9015783610791162</c:v>
                </c:pt>
                <c:pt idx="212">
                  <c:v>1.9015783610791162</c:v>
                </c:pt>
                <c:pt idx="213">
                  <c:v>1.9015783610791162</c:v>
                </c:pt>
                <c:pt idx="214">
                  <c:v>1.9015783610791162</c:v>
                </c:pt>
                <c:pt idx="215">
                  <c:v>1.9015783610791162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40-Other</c:v>
                </c:pt>
                <c:pt idx="199">
                  <c:v>40-Other</c:v>
                </c:pt>
                <c:pt idx="200">
                  <c:v>40-Other</c:v>
                </c:pt>
                <c:pt idx="201">
                  <c:v>40-Other</c:v>
                </c:pt>
                <c:pt idx="202">
                  <c:v>40-Other</c:v>
                </c:pt>
                <c:pt idx="203">
                  <c:v>40-Other</c:v>
                </c:pt>
                <c:pt idx="204">
                  <c:v>40-Other</c:v>
                </c:pt>
                <c:pt idx="205">
                  <c:v>40-Other</c:v>
                </c:pt>
                <c:pt idx="206">
                  <c:v>40-Other</c:v>
                </c:pt>
                <c:pt idx="207">
                  <c:v>41-USGS</c:v>
                </c:pt>
                <c:pt idx="208">
                  <c:v>41-USGS</c:v>
                </c:pt>
                <c:pt idx="209">
                  <c:v>41-USGS</c:v>
                </c:pt>
                <c:pt idx="210">
                  <c:v>41-USGS</c:v>
                </c:pt>
                <c:pt idx="211">
                  <c:v>41-USGS</c:v>
                </c:pt>
                <c:pt idx="212">
                  <c:v>41-USGS</c:v>
                </c:pt>
                <c:pt idx="213">
                  <c:v>41-USGS</c:v>
                </c:pt>
                <c:pt idx="214">
                  <c:v>41-USGS</c:v>
                </c:pt>
                <c:pt idx="215">
                  <c:v>41-USGS</c:v>
                </c:pt>
              </c:strCache>
            </c:strRef>
          </c:cat>
          <c:val>
            <c:numRef>
              <c:f>Results!$AI$4:$AI$219</c:f>
              <c:numCache>
                <c:formatCode>0.00</c:formatCode>
                <c:ptCount val="216"/>
                <c:pt idx="0">
                  <c:v>-14.216908944610486</c:v>
                </c:pt>
                <c:pt idx="1">
                  <c:v>-14.216908944610486</c:v>
                </c:pt>
                <c:pt idx="2">
                  <c:v>-14.216908944610486</c:v>
                </c:pt>
                <c:pt idx="3">
                  <c:v>-14.216908944610486</c:v>
                </c:pt>
                <c:pt idx="4">
                  <c:v>-14.216908944610486</c:v>
                </c:pt>
                <c:pt idx="5">
                  <c:v>-14.216908944610486</c:v>
                </c:pt>
                <c:pt idx="6">
                  <c:v>-14.216908944610486</c:v>
                </c:pt>
                <c:pt idx="7">
                  <c:v>-14.216908944610486</c:v>
                </c:pt>
                <c:pt idx="8">
                  <c:v>-14.216908944610486</c:v>
                </c:pt>
                <c:pt idx="9">
                  <c:v>-14.216908944610486</c:v>
                </c:pt>
                <c:pt idx="10">
                  <c:v>-14.216908944610486</c:v>
                </c:pt>
                <c:pt idx="11">
                  <c:v>-14.216908944610486</c:v>
                </c:pt>
                <c:pt idx="12">
                  <c:v>-14.216908944610486</c:v>
                </c:pt>
                <c:pt idx="13">
                  <c:v>-14.216908944610486</c:v>
                </c:pt>
                <c:pt idx="14">
                  <c:v>-14.216908944610486</c:v>
                </c:pt>
                <c:pt idx="15">
                  <c:v>-14.216908944610486</c:v>
                </c:pt>
                <c:pt idx="16">
                  <c:v>-14.216908944610486</c:v>
                </c:pt>
                <c:pt idx="17">
                  <c:v>-14.216908944610486</c:v>
                </c:pt>
                <c:pt idx="18">
                  <c:v>-14.216908944610486</c:v>
                </c:pt>
                <c:pt idx="19">
                  <c:v>-14.216908944610486</c:v>
                </c:pt>
                <c:pt idx="20">
                  <c:v>-14.216908944610486</c:v>
                </c:pt>
                <c:pt idx="21">
                  <c:v>-14.216908944610486</c:v>
                </c:pt>
                <c:pt idx="22">
                  <c:v>-14.216908944610486</c:v>
                </c:pt>
                <c:pt idx="23">
                  <c:v>-14.216908944610486</c:v>
                </c:pt>
                <c:pt idx="24">
                  <c:v>-14.216908944610486</c:v>
                </c:pt>
                <c:pt idx="25">
                  <c:v>-14.216908944610486</c:v>
                </c:pt>
                <c:pt idx="26">
                  <c:v>-14.216908944610486</c:v>
                </c:pt>
                <c:pt idx="27">
                  <c:v>-14.216908944610486</c:v>
                </c:pt>
                <c:pt idx="28">
                  <c:v>-14.216908944610486</c:v>
                </c:pt>
                <c:pt idx="29">
                  <c:v>-14.216908944610486</c:v>
                </c:pt>
                <c:pt idx="30">
                  <c:v>-14.216908944610486</c:v>
                </c:pt>
                <c:pt idx="31">
                  <c:v>-14.216908944610486</c:v>
                </c:pt>
                <c:pt idx="32">
                  <c:v>-14.216908944610486</c:v>
                </c:pt>
                <c:pt idx="33">
                  <c:v>-14.216908944610486</c:v>
                </c:pt>
                <c:pt idx="34">
                  <c:v>-14.216908944610486</c:v>
                </c:pt>
                <c:pt idx="35">
                  <c:v>-14.216908944610486</c:v>
                </c:pt>
                <c:pt idx="36">
                  <c:v>-14.216908944610486</c:v>
                </c:pt>
                <c:pt idx="37">
                  <c:v>-14.216908944610486</c:v>
                </c:pt>
                <c:pt idx="38">
                  <c:v>-14.216908944610486</c:v>
                </c:pt>
                <c:pt idx="39">
                  <c:v>-14.216908944610486</c:v>
                </c:pt>
                <c:pt idx="40">
                  <c:v>-14.216908944610486</c:v>
                </c:pt>
                <c:pt idx="41">
                  <c:v>-14.216908944610486</c:v>
                </c:pt>
                <c:pt idx="42">
                  <c:v>-14.216908944610486</c:v>
                </c:pt>
                <c:pt idx="43">
                  <c:v>-14.216908944610486</c:v>
                </c:pt>
                <c:pt idx="44">
                  <c:v>-14.216908944610486</c:v>
                </c:pt>
                <c:pt idx="45">
                  <c:v>-14.216908944610486</c:v>
                </c:pt>
                <c:pt idx="46">
                  <c:v>-14.216908944610486</c:v>
                </c:pt>
                <c:pt idx="47">
                  <c:v>-14.216908944610486</c:v>
                </c:pt>
                <c:pt idx="48">
                  <c:v>-14.216908944610486</c:v>
                </c:pt>
                <c:pt idx="49">
                  <c:v>-14.216908944610486</c:v>
                </c:pt>
                <c:pt idx="50">
                  <c:v>-14.216908944610486</c:v>
                </c:pt>
                <c:pt idx="51">
                  <c:v>-14.216908944610486</c:v>
                </c:pt>
                <c:pt idx="52">
                  <c:v>-14.216908944610486</c:v>
                </c:pt>
                <c:pt idx="53">
                  <c:v>-14.216908944610486</c:v>
                </c:pt>
                <c:pt idx="54">
                  <c:v>-14.216908944610486</c:v>
                </c:pt>
                <c:pt idx="55">
                  <c:v>-14.216908944610486</c:v>
                </c:pt>
                <c:pt idx="56">
                  <c:v>-14.216908944610486</c:v>
                </c:pt>
                <c:pt idx="57">
                  <c:v>-14.216908944610486</c:v>
                </c:pt>
                <c:pt idx="58">
                  <c:v>-14.216908944610486</c:v>
                </c:pt>
                <c:pt idx="59">
                  <c:v>-14.216908944610486</c:v>
                </c:pt>
                <c:pt idx="60">
                  <c:v>-14.216908944610486</c:v>
                </c:pt>
                <c:pt idx="61">
                  <c:v>-14.216908944610486</c:v>
                </c:pt>
                <c:pt idx="62">
                  <c:v>-14.216908944610486</c:v>
                </c:pt>
                <c:pt idx="63">
                  <c:v>-14.216908944610486</c:v>
                </c:pt>
                <c:pt idx="64">
                  <c:v>-14.216908944610486</c:v>
                </c:pt>
                <c:pt idx="65">
                  <c:v>-14.216908944610486</c:v>
                </c:pt>
                <c:pt idx="66">
                  <c:v>-14.216908944610486</c:v>
                </c:pt>
                <c:pt idx="67">
                  <c:v>-14.216908944610486</c:v>
                </c:pt>
                <c:pt idx="68">
                  <c:v>-14.216908944610486</c:v>
                </c:pt>
                <c:pt idx="69">
                  <c:v>-14.216908944610486</c:v>
                </c:pt>
                <c:pt idx="70">
                  <c:v>-14.216908944610486</c:v>
                </c:pt>
                <c:pt idx="71">
                  <c:v>-14.216908944610486</c:v>
                </c:pt>
                <c:pt idx="72">
                  <c:v>-14.216908944610486</c:v>
                </c:pt>
                <c:pt idx="73">
                  <c:v>-14.216908944610486</c:v>
                </c:pt>
                <c:pt idx="74">
                  <c:v>-14.216908944610486</c:v>
                </c:pt>
                <c:pt idx="75">
                  <c:v>-14.216908944610486</c:v>
                </c:pt>
                <c:pt idx="76">
                  <c:v>-14.216908944610486</c:v>
                </c:pt>
                <c:pt idx="77">
                  <c:v>-14.216908944610486</c:v>
                </c:pt>
                <c:pt idx="78">
                  <c:v>-14.216908944610486</c:v>
                </c:pt>
                <c:pt idx="79">
                  <c:v>-14.216908944610486</c:v>
                </c:pt>
                <c:pt idx="80">
                  <c:v>-14.216908944610486</c:v>
                </c:pt>
                <c:pt idx="81">
                  <c:v>-14.216908944610486</c:v>
                </c:pt>
                <c:pt idx="82">
                  <c:v>-14.216908944610486</c:v>
                </c:pt>
                <c:pt idx="83">
                  <c:v>-14.216908944610486</c:v>
                </c:pt>
                <c:pt idx="84">
                  <c:v>-14.216908944610486</c:v>
                </c:pt>
                <c:pt idx="85">
                  <c:v>-14.216908944610486</c:v>
                </c:pt>
                <c:pt idx="86">
                  <c:v>-14.216908944610486</c:v>
                </c:pt>
                <c:pt idx="87">
                  <c:v>-14.216908944610486</c:v>
                </c:pt>
                <c:pt idx="88">
                  <c:v>-14.216908944610486</c:v>
                </c:pt>
                <c:pt idx="89">
                  <c:v>-14.216908944610486</c:v>
                </c:pt>
                <c:pt idx="90">
                  <c:v>-14.216908944610486</c:v>
                </c:pt>
                <c:pt idx="91">
                  <c:v>-14.216908944610486</c:v>
                </c:pt>
                <c:pt idx="92">
                  <c:v>-14.216908944610486</c:v>
                </c:pt>
                <c:pt idx="93">
                  <c:v>-14.216908944610486</c:v>
                </c:pt>
                <c:pt idx="94">
                  <c:v>-14.216908944610486</c:v>
                </c:pt>
                <c:pt idx="95">
                  <c:v>-14.216908944610486</c:v>
                </c:pt>
                <c:pt idx="96">
                  <c:v>-14.216908944610486</c:v>
                </c:pt>
                <c:pt idx="97">
                  <c:v>-14.216908944610486</c:v>
                </c:pt>
                <c:pt idx="98">
                  <c:v>-14.216908944610486</c:v>
                </c:pt>
                <c:pt idx="99">
                  <c:v>-14.216908944610486</c:v>
                </c:pt>
                <c:pt idx="100">
                  <c:v>-14.216908944610486</c:v>
                </c:pt>
                <c:pt idx="101">
                  <c:v>-14.216908944610486</c:v>
                </c:pt>
                <c:pt idx="102">
                  <c:v>-14.216908944610486</c:v>
                </c:pt>
                <c:pt idx="103">
                  <c:v>-14.216908944610486</c:v>
                </c:pt>
                <c:pt idx="104">
                  <c:v>-14.216908944610486</c:v>
                </c:pt>
                <c:pt idx="105">
                  <c:v>-14.216908944610486</c:v>
                </c:pt>
                <c:pt idx="106">
                  <c:v>-14.216908944610486</c:v>
                </c:pt>
                <c:pt idx="107">
                  <c:v>-14.216908944610486</c:v>
                </c:pt>
                <c:pt idx="108">
                  <c:v>-14.216908944610486</c:v>
                </c:pt>
                <c:pt idx="109">
                  <c:v>-14.216908944610486</c:v>
                </c:pt>
                <c:pt idx="110">
                  <c:v>-14.216908944610486</c:v>
                </c:pt>
                <c:pt idx="111">
                  <c:v>-14.216908944610486</c:v>
                </c:pt>
                <c:pt idx="112">
                  <c:v>-14.216908944610486</c:v>
                </c:pt>
                <c:pt idx="113">
                  <c:v>-14.216908944610486</c:v>
                </c:pt>
                <c:pt idx="114">
                  <c:v>-14.216908944610486</c:v>
                </c:pt>
                <c:pt idx="115">
                  <c:v>-14.216908944610486</c:v>
                </c:pt>
                <c:pt idx="116">
                  <c:v>-14.216908944610486</c:v>
                </c:pt>
                <c:pt idx="117">
                  <c:v>-14.216908944610486</c:v>
                </c:pt>
                <c:pt idx="118">
                  <c:v>-14.216908944610486</c:v>
                </c:pt>
                <c:pt idx="119">
                  <c:v>-14.216908944610486</c:v>
                </c:pt>
                <c:pt idx="120">
                  <c:v>-14.216908944610486</c:v>
                </c:pt>
                <c:pt idx="121">
                  <c:v>-14.216908944610486</c:v>
                </c:pt>
                <c:pt idx="122">
                  <c:v>-14.216908944610486</c:v>
                </c:pt>
                <c:pt idx="123">
                  <c:v>-14.216908944610486</c:v>
                </c:pt>
                <c:pt idx="124">
                  <c:v>-14.216908944610486</c:v>
                </c:pt>
                <c:pt idx="125">
                  <c:v>-14.216908944610486</c:v>
                </c:pt>
                <c:pt idx="126">
                  <c:v>-14.216908944610486</c:v>
                </c:pt>
                <c:pt idx="127">
                  <c:v>-14.216908944610486</c:v>
                </c:pt>
                <c:pt idx="128">
                  <c:v>-14.216908944610486</c:v>
                </c:pt>
                <c:pt idx="129">
                  <c:v>-14.216908944610486</c:v>
                </c:pt>
                <c:pt idx="130">
                  <c:v>-14.216908944610486</c:v>
                </c:pt>
                <c:pt idx="131">
                  <c:v>-14.216908944610486</c:v>
                </c:pt>
                <c:pt idx="132">
                  <c:v>-14.216908944610486</c:v>
                </c:pt>
                <c:pt idx="133">
                  <c:v>-14.216908944610486</c:v>
                </c:pt>
                <c:pt idx="134">
                  <c:v>-14.216908944610486</c:v>
                </c:pt>
                <c:pt idx="135">
                  <c:v>-14.216908944610486</c:v>
                </c:pt>
                <c:pt idx="136">
                  <c:v>-14.216908944610486</c:v>
                </c:pt>
                <c:pt idx="137">
                  <c:v>-14.216908944610486</c:v>
                </c:pt>
                <c:pt idx="138">
                  <c:v>-14.216908944610486</c:v>
                </c:pt>
                <c:pt idx="139">
                  <c:v>-14.216908944610486</c:v>
                </c:pt>
                <c:pt idx="140">
                  <c:v>-14.216908944610486</c:v>
                </c:pt>
                <c:pt idx="141">
                  <c:v>-14.216908944610486</c:v>
                </c:pt>
                <c:pt idx="142">
                  <c:v>-14.216908944610486</c:v>
                </c:pt>
                <c:pt idx="143">
                  <c:v>-14.216908944610486</c:v>
                </c:pt>
                <c:pt idx="144">
                  <c:v>-14.216908944610486</c:v>
                </c:pt>
                <c:pt idx="145">
                  <c:v>-14.216908944610486</c:v>
                </c:pt>
                <c:pt idx="146">
                  <c:v>-14.216908944610486</c:v>
                </c:pt>
                <c:pt idx="147">
                  <c:v>-14.216908944610486</c:v>
                </c:pt>
                <c:pt idx="148">
                  <c:v>-14.216908944610486</c:v>
                </c:pt>
                <c:pt idx="149">
                  <c:v>-14.216908944610486</c:v>
                </c:pt>
                <c:pt idx="150">
                  <c:v>-14.216908944610486</c:v>
                </c:pt>
                <c:pt idx="151">
                  <c:v>-14.216908944610486</c:v>
                </c:pt>
                <c:pt idx="152">
                  <c:v>-14.216908944610486</c:v>
                </c:pt>
                <c:pt idx="153">
                  <c:v>-14.216908944610486</c:v>
                </c:pt>
                <c:pt idx="154">
                  <c:v>-14.216908944610486</c:v>
                </c:pt>
                <c:pt idx="155">
                  <c:v>-14.216908944610486</c:v>
                </c:pt>
                <c:pt idx="156">
                  <c:v>-14.216908944610486</c:v>
                </c:pt>
                <c:pt idx="157">
                  <c:v>-14.216908944610486</c:v>
                </c:pt>
                <c:pt idx="158">
                  <c:v>-14.216908944610486</c:v>
                </c:pt>
                <c:pt idx="159">
                  <c:v>-14.216908944610486</c:v>
                </c:pt>
                <c:pt idx="160">
                  <c:v>-14.216908944610486</c:v>
                </c:pt>
                <c:pt idx="161">
                  <c:v>-14.216908944610486</c:v>
                </c:pt>
                <c:pt idx="162">
                  <c:v>-14.216908944610486</c:v>
                </c:pt>
                <c:pt idx="163">
                  <c:v>-14.216908944610486</c:v>
                </c:pt>
                <c:pt idx="164">
                  <c:v>-14.216908944610486</c:v>
                </c:pt>
                <c:pt idx="165">
                  <c:v>-14.216908944610486</c:v>
                </c:pt>
                <c:pt idx="166">
                  <c:v>-14.216908944610486</c:v>
                </c:pt>
                <c:pt idx="167">
                  <c:v>-14.216908944610486</c:v>
                </c:pt>
                <c:pt idx="168">
                  <c:v>-14.216908944610486</c:v>
                </c:pt>
                <c:pt idx="169">
                  <c:v>-14.216908944610486</c:v>
                </c:pt>
                <c:pt idx="170">
                  <c:v>-14.216908944610486</c:v>
                </c:pt>
                <c:pt idx="171">
                  <c:v>-14.216908944610486</c:v>
                </c:pt>
                <c:pt idx="172">
                  <c:v>-14.216908944610486</c:v>
                </c:pt>
                <c:pt idx="173">
                  <c:v>-14.216908944610486</c:v>
                </c:pt>
                <c:pt idx="174">
                  <c:v>-14.216908944610486</c:v>
                </c:pt>
                <c:pt idx="175">
                  <c:v>-14.216908944610486</c:v>
                </c:pt>
                <c:pt idx="176">
                  <c:v>-14.216908944610486</c:v>
                </c:pt>
                <c:pt idx="177">
                  <c:v>-14.216908944610486</c:v>
                </c:pt>
                <c:pt idx="178">
                  <c:v>-14.216908944610486</c:v>
                </c:pt>
                <c:pt idx="179">
                  <c:v>-14.216908944610486</c:v>
                </c:pt>
                <c:pt idx="180">
                  <c:v>-14.216908944610486</c:v>
                </c:pt>
                <c:pt idx="181">
                  <c:v>-14.216908944610486</c:v>
                </c:pt>
                <c:pt idx="182">
                  <c:v>-14.216908944610486</c:v>
                </c:pt>
                <c:pt idx="183">
                  <c:v>-14.216908944610486</c:v>
                </c:pt>
                <c:pt idx="184">
                  <c:v>-14.216908944610486</c:v>
                </c:pt>
                <c:pt idx="185">
                  <c:v>-14.216908944610486</c:v>
                </c:pt>
                <c:pt idx="186">
                  <c:v>-14.216908944610486</c:v>
                </c:pt>
                <c:pt idx="187">
                  <c:v>-14.216908944610486</c:v>
                </c:pt>
                <c:pt idx="188">
                  <c:v>-14.216908944610486</c:v>
                </c:pt>
                <c:pt idx="189">
                  <c:v>-14.216908944610486</c:v>
                </c:pt>
                <c:pt idx="190">
                  <c:v>-14.216908944610486</c:v>
                </c:pt>
                <c:pt idx="191">
                  <c:v>-14.216908944610486</c:v>
                </c:pt>
                <c:pt idx="192">
                  <c:v>-14.216908944610486</c:v>
                </c:pt>
                <c:pt idx="193">
                  <c:v>-14.216908944610486</c:v>
                </c:pt>
                <c:pt idx="194">
                  <c:v>-14.216908944610486</c:v>
                </c:pt>
                <c:pt idx="195">
                  <c:v>-14.216908944610486</c:v>
                </c:pt>
                <c:pt idx="196">
                  <c:v>-14.216908944610486</c:v>
                </c:pt>
                <c:pt idx="197">
                  <c:v>-14.216908944610486</c:v>
                </c:pt>
                <c:pt idx="198">
                  <c:v>-14.216908944610486</c:v>
                </c:pt>
                <c:pt idx="199">
                  <c:v>-14.216908944610486</c:v>
                </c:pt>
                <c:pt idx="200">
                  <c:v>-14.216908944610486</c:v>
                </c:pt>
                <c:pt idx="201">
                  <c:v>-14.216908944610486</c:v>
                </c:pt>
                <c:pt idx="202">
                  <c:v>-14.216908944610486</c:v>
                </c:pt>
                <c:pt idx="203">
                  <c:v>-14.216908944610486</c:v>
                </c:pt>
                <c:pt idx="204">
                  <c:v>-14.216908944610486</c:v>
                </c:pt>
                <c:pt idx="205">
                  <c:v>-14.216908944610486</c:v>
                </c:pt>
                <c:pt idx="206">
                  <c:v>-14.216908944610486</c:v>
                </c:pt>
                <c:pt idx="207">
                  <c:v>-14.216908944610486</c:v>
                </c:pt>
                <c:pt idx="208">
                  <c:v>-14.216908944610486</c:v>
                </c:pt>
                <c:pt idx="209">
                  <c:v>-14.216908944610486</c:v>
                </c:pt>
                <c:pt idx="210">
                  <c:v>-14.216908944610486</c:v>
                </c:pt>
                <c:pt idx="211">
                  <c:v>-14.216908944610486</c:v>
                </c:pt>
                <c:pt idx="212">
                  <c:v>-14.216908944610486</c:v>
                </c:pt>
                <c:pt idx="213">
                  <c:v>-14.216908944610486</c:v>
                </c:pt>
                <c:pt idx="214">
                  <c:v>-14.216908944610486</c:v>
                </c:pt>
                <c:pt idx="215">
                  <c:v>-14.216908944610486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45"/>
            <c:bubble3D val="0"/>
          </c:dPt>
          <c:dPt>
            <c:idx val="54"/>
            <c:bubble3D val="0"/>
          </c:dPt>
          <c:dPt>
            <c:idx val="73"/>
            <c:bubble3D val="0"/>
          </c:dPt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40-Other</c:v>
                </c:pt>
                <c:pt idx="199">
                  <c:v>40-Other</c:v>
                </c:pt>
                <c:pt idx="200">
                  <c:v>40-Other</c:v>
                </c:pt>
                <c:pt idx="201">
                  <c:v>40-Other</c:v>
                </c:pt>
                <c:pt idx="202">
                  <c:v>40-Other</c:v>
                </c:pt>
                <c:pt idx="203">
                  <c:v>40-Other</c:v>
                </c:pt>
                <c:pt idx="204">
                  <c:v>40-Other</c:v>
                </c:pt>
                <c:pt idx="205">
                  <c:v>40-Other</c:v>
                </c:pt>
                <c:pt idx="206">
                  <c:v>40-Other</c:v>
                </c:pt>
                <c:pt idx="207">
                  <c:v>41-USGS</c:v>
                </c:pt>
                <c:pt idx="208">
                  <c:v>41-USGS</c:v>
                </c:pt>
                <c:pt idx="209">
                  <c:v>41-USGS</c:v>
                </c:pt>
                <c:pt idx="210">
                  <c:v>41-USGS</c:v>
                </c:pt>
                <c:pt idx="211">
                  <c:v>41-USGS</c:v>
                </c:pt>
                <c:pt idx="212">
                  <c:v>41-USGS</c:v>
                </c:pt>
                <c:pt idx="213">
                  <c:v>41-USGS</c:v>
                </c:pt>
                <c:pt idx="214">
                  <c:v>41-USGS</c:v>
                </c:pt>
                <c:pt idx="215">
                  <c:v>41-USGS</c:v>
                </c:pt>
              </c:strCache>
            </c:strRef>
          </c:cat>
          <c:val>
            <c:numRef>
              <c:f>Results!$AJ$4:$AJ$219</c:f>
              <c:numCache>
                <c:formatCode>0.00</c:formatCode>
                <c:ptCount val="216"/>
                <c:pt idx="0">
                  <c:v>8.0200656667687173</c:v>
                </c:pt>
                <c:pt idx="1">
                  <c:v>8.0200656667687173</c:v>
                </c:pt>
                <c:pt idx="2">
                  <c:v>8.0200656667687173</c:v>
                </c:pt>
                <c:pt idx="3">
                  <c:v>8.0200656667687173</c:v>
                </c:pt>
                <c:pt idx="4">
                  <c:v>8.0200656667687173</c:v>
                </c:pt>
                <c:pt idx="5">
                  <c:v>8.0200656667687173</c:v>
                </c:pt>
                <c:pt idx="6">
                  <c:v>8.0200656667687173</c:v>
                </c:pt>
                <c:pt idx="7">
                  <c:v>8.0200656667687173</c:v>
                </c:pt>
                <c:pt idx="8">
                  <c:v>8.0200656667687173</c:v>
                </c:pt>
                <c:pt idx="9">
                  <c:v>8.0200656667687173</c:v>
                </c:pt>
                <c:pt idx="10">
                  <c:v>8.0200656667687173</c:v>
                </c:pt>
                <c:pt idx="11">
                  <c:v>8.0200656667687173</c:v>
                </c:pt>
                <c:pt idx="12">
                  <c:v>8.0200656667687173</c:v>
                </c:pt>
                <c:pt idx="13">
                  <c:v>8.0200656667687173</c:v>
                </c:pt>
                <c:pt idx="14">
                  <c:v>8.0200656667687173</c:v>
                </c:pt>
                <c:pt idx="15">
                  <c:v>8.0200656667687173</c:v>
                </c:pt>
                <c:pt idx="16">
                  <c:v>8.0200656667687173</c:v>
                </c:pt>
                <c:pt idx="17">
                  <c:v>8.0200656667687173</c:v>
                </c:pt>
                <c:pt idx="18">
                  <c:v>8.0200656667687173</c:v>
                </c:pt>
                <c:pt idx="19">
                  <c:v>8.0200656667687173</c:v>
                </c:pt>
                <c:pt idx="20">
                  <c:v>8.0200656667687173</c:v>
                </c:pt>
                <c:pt idx="21">
                  <c:v>8.0200656667687173</c:v>
                </c:pt>
                <c:pt idx="22">
                  <c:v>8.0200656667687173</c:v>
                </c:pt>
                <c:pt idx="23">
                  <c:v>8.0200656667687173</c:v>
                </c:pt>
                <c:pt idx="24">
                  <c:v>8.0200656667687173</c:v>
                </c:pt>
                <c:pt idx="25">
                  <c:v>8.0200656667687173</c:v>
                </c:pt>
                <c:pt idx="26">
                  <c:v>8.0200656667687173</c:v>
                </c:pt>
                <c:pt idx="27">
                  <c:v>8.0200656667687173</c:v>
                </c:pt>
                <c:pt idx="28">
                  <c:v>8.0200656667687173</c:v>
                </c:pt>
                <c:pt idx="29">
                  <c:v>8.0200656667687173</c:v>
                </c:pt>
                <c:pt idx="30">
                  <c:v>8.0200656667687173</c:v>
                </c:pt>
                <c:pt idx="31">
                  <c:v>8.0200656667687173</c:v>
                </c:pt>
                <c:pt idx="32">
                  <c:v>8.0200656667687173</c:v>
                </c:pt>
                <c:pt idx="33">
                  <c:v>8.0200656667687173</c:v>
                </c:pt>
                <c:pt idx="34">
                  <c:v>8.0200656667687173</c:v>
                </c:pt>
                <c:pt idx="35">
                  <c:v>8.0200656667687173</c:v>
                </c:pt>
                <c:pt idx="36">
                  <c:v>8.0200656667687173</c:v>
                </c:pt>
                <c:pt idx="37">
                  <c:v>8.0200656667687173</c:v>
                </c:pt>
                <c:pt idx="38">
                  <c:v>8.0200656667687173</c:v>
                </c:pt>
                <c:pt idx="39">
                  <c:v>8.0200656667687173</c:v>
                </c:pt>
                <c:pt idx="40">
                  <c:v>8.0200656667687173</c:v>
                </c:pt>
                <c:pt idx="41">
                  <c:v>8.0200656667687173</c:v>
                </c:pt>
                <c:pt idx="42">
                  <c:v>8.0200656667687173</c:v>
                </c:pt>
                <c:pt idx="43">
                  <c:v>8.0200656667687173</c:v>
                </c:pt>
                <c:pt idx="44">
                  <c:v>8.0200656667687173</c:v>
                </c:pt>
                <c:pt idx="45">
                  <c:v>8.0200656667687173</c:v>
                </c:pt>
                <c:pt idx="46">
                  <c:v>8.0200656667687173</c:v>
                </c:pt>
                <c:pt idx="47">
                  <c:v>8.0200656667687173</c:v>
                </c:pt>
                <c:pt idx="48">
                  <c:v>8.0200656667687173</c:v>
                </c:pt>
                <c:pt idx="49">
                  <c:v>8.0200656667687173</c:v>
                </c:pt>
                <c:pt idx="50">
                  <c:v>8.0200656667687173</c:v>
                </c:pt>
                <c:pt idx="51">
                  <c:v>8.0200656667687173</c:v>
                </c:pt>
                <c:pt idx="52">
                  <c:v>8.0200656667687173</c:v>
                </c:pt>
                <c:pt idx="53">
                  <c:v>8.0200656667687173</c:v>
                </c:pt>
                <c:pt idx="54">
                  <c:v>8.0200656667687173</c:v>
                </c:pt>
                <c:pt idx="55">
                  <c:v>8.0200656667687173</c:v>
                </c:pt>
                <c:pt idx="56">
                  <c:v>8.0200656667687173</c:v>
                </c:pt>
                <c:pt idx="57">
                  <c:v>8.0200656667687173</c:v>
                </c:pt>
                <c:pt idx="58">
                  <c:v>8.0200656667687173</c:v>
                </c:pt>
                <c:pt idx="59">
                  <c:v>8.0200656667687173</c:v>
                </c:pt>
                <c:pt idx="60">
                  <c:v>8.0200656667687173</c:v>
                </c:pt>
                <c:pt idx="61">
                  <c:v>8.0200656667687173</c:v>
                </c:pt>
                <c:pt idx="62">
                  <c:v>8.0200656667687173</c:v>
                </c:pt>
                <c:pt idx="63">
                  <c:v>8.0200656667687173</c:v>
                </c:pt>
                <c:pt idx="64">
                  <c:v>8.0200656667687173</c:v>
                </c:pt>
                <c:pt idx="65">
                  <c:v>8.0200656667687173</c:v>
                </c:pt>
                <c:pt idx="66">
                  <c:v>8.0200656667687173</c:v>
                </c:pt>
                <c:pt idx="67">
                  <c:v>8.0200656667687173</c:v>
                </c:pt>
                <c:pt idx="68">
                  <c:v>8.0200656667687173</c:v>
                </c:pt>
                <c:pt idx="69">
                  <c:v>8.0200656667687173</c:v>
                </c:pt>
                <c:pt idx="70">
                  <c:v>8.0200656667687173</c:v>
                </c:pt>
                <c:pt idx="71">
                  <c:v>8.0200656667687173</c:v>
                </c:pt>
                <c:pt idx="72">
                  <c:v>8.0200656667687173</c:v>
                </c:pt>
                <c:pt idx="73">
                  <c:v>8.0200656667687173</c:v>
                </c:pt>
                <c:pt idx="74">
                  <c:v>8.0200656667687173</c:v>
                </c:pt>
                <c:pt idx="75">
                  <c:v>8.0200656667687173</c:v>
                </c:pt>
                <c:pt idx="76">
                  <c:v>8.0200656667687173</c:v>
                </c:pt>
                <c:pt idx="77">
                  <c:v>8.0200656667687173</c:v>
                </c:pt>
                <c:pt idx="78">
                  <c:v>8.0200656667687173</c:v>
                </c:pt>
                <c:pt idx="79">
                  <c:v>8.0200656667687173</c:v>
                </c:pt>
                <c:pt idx="80">
                  <c:v>8.0200656667687173</c:v>
                </c:pt>
                <c:pt idx="81">
                  <c:v>8.0200656667687173</c:v>
                </c:pt>
                <c:pt idx="82">
                  <c:v>8.0200656667687173</c:v>
                </c:pt>
                <c:pt idx="83">
                  <c:v>8.0200656667687173</c:v>
                </c:pt>
                <c:pt idx="84">
                  <c:v>8.0200656667687173</c:v>
                </c:pt>
                <c:pt idx="85">
                  <c:v>8.0200656667687173</c:v>
                </c:pt>
                <c:pt idx="86">
                  <c:v>8.0200656667687173</c:v>
                </c:pt>
                <c:pt idx="87">
                  <c:v>8.0200656667687173</c:v>
                </c:pt>
                <c:pt idx="88">
                  <c:v>8.0200656667687173</c:v>
                </c:pt>
                <c:pt idx="89">
                  <c:v>8.0200656667687173</c:v>
                </c:pt>
                <c:pt idx="90">
                  <c:v>8.0200656667687173</c:v>
                </c:pt>
                <c:pt idx="91">
                  <c:v>8.0200656667687173</c:v>
                </c:pt>
                <c:pt idx="92">
                  <c:v>8.0200656667687173</c:v>
                </c:pt>
                <c:pt idx="93">
                  <c:v>8.0200656667687173</c:v>
                </c:pt>
                <c:pt idx="94">
                  <c:v>8.0200656667687173</c:v>
                </c:pt>
                <c:pt idx="95">
                  <c:v>8.0200656667687173</c:v>
                </c:pt>
                <c:pt idx="96">
                  <c:v>8.0200656667687173</c:v>
                </c:pt>
                <c:pt idx="97">
                  <c:v>8.0200656667687173</c:v>
                </c:pt>
                <c:pt idx="98">
                  <c:v>8.0200656667687173</c:v>
                </c:pt>
                <c:pt idx="99">
                  <c:v>8.0200656667687173</c:v>
                </c:pt>
                <c:pt idx="100">
                  <c:v>8.0200656667687173</c:v>
                </c:pt>
                <c:pt idx="101">
                  <c:v>8.0200656667687173</c:v>
                </c:pt>
                <c:pt idx="102">
                  <c:v>8.0200656667687173</c:v>
                </c:pt>
                <c:pt idx="103">
                  <c:v>8.0200656667687173</c:v>
                </c:pt>
                <c:pt idx="104">
                  <c:v>8.0200656667687173</c:v>
                </c:pt>
                <c:pt idx="105">
                  <c:v>8.0200656667687173</c:v>
                </c:pt>
                <c:pt idx="106">
                  <c:v>8.0200656667687173</c:v>
                </c:pt>
                <c:pt idx="107">
                  <c:v>8.0200656667687173</c:v>
                </c:pt>
                <c:pt idx="108">
                  <c:v>8.0200656667687173</c:v>
                </c:pt>
                <c:pt idx="109">
                  <c:v>8.0200656667687173</c:v>
                </c:pt>
                <c:pt idx="110">
                  <c:v>8.0200656667687173</c:v>
                </c:pt>
                <c:pt idx="111">
                  <c:v>8.0200656667687173</c:v>
                </c:pt>
                <c:pt idx="112">
                  <c:v>8.0200656667687173</c:v>
                </c:pt>
                <c:pt idx="113">
                  <c:v>8.0200656667687173</c:v>
                </c:pt>
                <c:pt idx="114">
                  <c:v>8.0200656667687173</c:v>
                </c:pt>
                <c:pt idx="115">
                  <c:v>8.0200656667687173</c:v>
                </c:pt>
                <c:pt idx="116">
                  <c:v>8.0200656667687173</c:v>
                </c:pt>
                <c:pt idx="117">
                  <c:v>8.0200656667687173</c:v>
                </c:pt>
                <c:pt idx="118">
                  <c:v>8.0200656667687173</c:v>
                </c:pt>
                <c:pt idx="119">
                  <c:v>8.0200656667687173</c:v>
                </c:pt>
                <c:pt idx="120">
                  <c:v>8.0200656667687173</c:v>
                </c:pt>
                <c:pt idx="121">
                  <c:v>8.0200656667687173</c:v>
                </c:pt>
                <c:pt idx="122">
                  <c:v>8.0200656667687173</c:v>
                </c:pt>
                <c:pt idx="123">
                  <c:v>8.0200656667687173</c:v>
                </c:pt>
                <c:pt idx="124">
                  <c:v>8.0200656667687173</c:v>
                </c:pt>
                <c:pt idx="125">
                  <c:v>8.0200656667687173</c:v>
                </c:pt>
                <c:pt idx="126">
                  <c:v>8.0200656667687173</c:v>
                </c:pt>
                <c:pt idx="127">
                  <c:v>8.0200656667687173</c:v>
                </c:pt>
                <c:pt idx="128">
                  <c:v>8.0200656667687173</c:v>
                </c:pt>
                <c:pt idx="129">
                  <c:v>8.0200656667687173</c:v>
                </c:pt>
                <c:pt idx="130">
                  <c:v>8.0200656667687173</c:v>
                </c:pt>
                <c:pt idx="131">
                  <c:v>8.0200656667687173</c:v>
                </c:pt>
                <c:pt idx="132">
                  <c:v>8.0200656667687173</c:v>
                </c:pt>
                <c:pt idx="133">
                  <c:v>8.0200656667687173</c:v>
                </c:pt>
                <c:pt idx="134">
                  <c:v>8.0200656667687173</c:v>
                </c:pt>
                <c:pt idx="135">
                  <c:v>8.0200656667687173</c:v>
                </c:pt>
                <c:pt idx="136">
                  <c:v>8.0200656667687173</c:v>
                </c:pt>
                <c:pt idx="137">
                  <c:v>8.0200656667687173</c:v>
                </c:pt>
                <c:pt idx="138">
                  <c:v>8.0200656667687173</c:v>
                </c:pt>
                <c:pt idx="139">
                  <c:v>8.0200656667687173</c:v>
                </c:pt>
                <c:pt idx="140">
                  <c:v>8.0200656667687173</c:v>
                </c:pt>
                <c:pt idx="141">
                  <c:v>8.0200656667687173</c:v>
                </c:pt>
                <c:pt idx="142">
                  <c:v>8.0200656667687173</c:v>
                </c:pt>
                <c:pt idx="143">
                  <c:v>8.0200656667687173</c:v>
                </c:pt>
                <c:pt idx="144">
                  <c:v>8.0200656667687173</c:v>
                </c:pt>
                <c:pt idx="145">
                  <c:v>8.0200656667687173</c:v>
                </c:pt>
                <c:pt idx="146">
                  <c:v>8.0200656667687173</c:v>
                </c:pt>
                <c:pt idx="147">
                  <c:v>8.0200656667687173</c:v>
                </c:pt>
                <c:pt idx="148">
                  <c:v>8.0200656667687173</c:v>
                </c:pt>
                <c:pt idx="149">
                  <c:v>8.0200656667687173</c:v>
                </c:pt>
                <c:pt idx="150">
                  <c:v>8.0200656667687173</c:v>
                </c:pt>
                <c:pt idx="151">
                  <c:v>8.0200656667687173</c:v>
                </c:pt>
                <c:pt idx="152">
                  <c:v>8.0200656667687173</c:v>
                </c:pt>
                <c:pt idx="153">
                  <c:v>8.0200656667687173</c:v>
                </c:pt>
                <c:pt idx="154">
                  <c:v>8.0200656667687173</c:v>
                </c:pt>
                <c:pt idx="155">
                  <c:v>8.0200656667687173</c:v>
                </c:pt>
                <c:pt idx="156">
                  <c:v>8.0200656667687173</c:v>
                </c:pt>
                <c:pt idx="157">
                  <c:v>8.0200656667687173</c:v>
                </c:pt>
                <c:pt idx="158">
                  <c:v>8.0200656667687173</c:v>
                </c:pt>
                <c:pt idx="159">
                  <c:v>8.0200656667687173</c:v>
                </c:pt>
                <c:pt idx="160">
                  <c:v>8.0200656667687173</c:v>
                </c:pt>
                <c:pt idx="161">
                  <c:v>8.0200656667687173</c:v>
                </c:pt>
                <c:pt idx="162">
                  <c:v>8.0200656667687173</c:v>
                </c:pt>
                <c:pt idx="163">
                  <c:v>8.0200656667687173</c:v>
                </c:pt>
                <c:pt idx="164">
                  <c:v>8.0200656667687173</c:v>
                </c:pt>
                <c:pt idx="165">
                  <c:v>8.0200656667687173</c:v>
                </c:pt>
                <c:pt idx="166">
                  <c:v>8.0200656667687173</c:v>
                </c:pt>
                <c:pt idx="167">
                  <c:v>8.0200656667687173</c:v>
                </c:pt>
                <c:pt idx="168">
                  <c:v>8.0200656667687173</c:v>
                </c:pt>
                <c:pt idx="169">
                  <c:v>8.0200656667687173</c:v>
                </c:pt>
                <c:pt idx="170">
                  <c:v>8.0200656667687173</c:v>
                </c:pt>
                <c:pt idx="171">
                  <c:v>8.0200656667687173</c:v>
                </c:pt>
                <c:pt idx="172">
                  <c:v>8.0200656667687173</c:v>
                </c:pt>
                <c:pt idx="173">
                  <c:v>8.0200656667687173</c:v>
                </c:pt>
                <c:pt idx="174">
                  <c:v>8.0200656667687173</c:v>
                </c:pt>
                <c:pt idx="175">
                  <c:v>8.0200656667687173</c:v>
                </c:pt>
                <c:pt idx="176">
                  <c:v>8.0200656667687173</c:v>
                </c:pt>
                <c:pt idx="177">
                  <c:v>8.0200656667687173</c:v>
                </c:pt>
                <c:pt idx="178">
                  <c:v>8.0200656667687173</c:v>
                </c:pt>
                <c:pt idx="179">
                  <c:v>8.0200656667687173</c:v>
                </c:pt>
                <c:pt idx="180">
                  <c:v>8.0200656667687173</c:v>
                </c:pt>
                <c:pt idx="181">
                  <c:v>8.0200656667687173</c:v>
                </c:pt>
                <c:pt idx="182">
                  <c:v>8.0200656667687173</c:v>
                </c:pt>
                <c:pt idx="183">
                  <c:v>8.0200656667687173</c:v>
                </c:pt>
                <c:pt idx="184">
                  <c:v>8.0200656667687173</c:v>
                </c:pt>
                <c:pt idx="185">
                  <c:v>8.0200656667687173</c:v>
                </c:pt>
                <c:pt idx="186">
                  <c:v>8.0200656667687173</c:v>
                </c:pt>
                <c:pt idx="187">
                  <c:v>8.0200656667687173</c:v>
                </c:pt>
                <c:pt idx="188">
                  <c:v>8.0200656667687173</c:v>
                </c:pt>
                <c:pt idx="189">
                  <c:v>8.0200656667687173</c:v>
                </c:pt>
                <c:pt idx="190">
                  <c:v>8.0200656667687173</c:v>
                </c:pt>
                <c:pt idx="191">
                  <c:v>8.0200656667687173</c:v>
                </c:pt>
                <c:pt idx="192">
                  <c:v>8.0200656667687173</c:v>
                </c:pt>
                <c:pt idx="193">
                  <c:v>8.0200656667687173</c:v>
                </c:pt>
                <c:pt idx="194">
                  <c:v>8.0200656667687173</c:v>
                </c:pt>
                <c:pt idx="195">
                  <c:v>8.0200656667687173</c:v>
                </c:pt>
                <c:pt idx="196">
                  <c:v>8.0200656667687173</c:v>
                </c:pt>
                <c:pt idx="197">
                  <c:v>8.0200656667687173</c:v>
                </c:pt>
                <c:pt idx="198">
                  <c:v>8.0200656667687173</c:v>
                </c:pt>
                <c:pt idx="199">
                  <c:v>8.0200656667687173</c:v>
                </c:pt>
                <c:pt idx="200">
                  <c:v>8.0200656667687173</c:v>
                </c:pt>
                <c:pt idx="201">
                  <c:v>8.0200656667687173</c:v>
                </c:pt>
                <c:pt idx="202">
                  <c:v>8.0200656667687173</c:v>
                </c:pt>
                <c:pt idx="203">
                  <c:v>8.0200656667687173</c:v>
                </c:pt>
                <c:pt idx="204">
                  <c:v>8.0200656667687173</c:v>
                </c:pt>
                <c:pt idx="205">
                  <c:v>8.0200656667687173</c:v>
                </c:pt>
                <c:pt idx="206">
                  <c:v>8.0200656667687173</c:v>
                </c:pt>
                <c:pt idx="207">
                  <c:v>8.0200656667687173</c:v>
                </c:pt>
                <c:pt idx="208">
                  <c:v>8.0200656667687173</c:v>
                </c:pt>
                <c:pt idx="209">
                  <c:v>8.0200656667687173</c:v>
                </c:pt>
                <c:pt idx="210">
                  <c:v>8.0200656667687173</c:v>
                </c:pt>
                <c:pt idx="211">
                  <c:v>8.0200656667687173</c:v>
                </c:pt>
                <c:pt idx="212">
                  <c:v>8.0200656667687173</c:v>
                </c:pt>
                <c:pt idx="213">
                  <c:v>8.0200656667687173</c:v>
                </c:pt>
                <c:pt idx="214">
                  <c:v>8.0200656667687173</c:v>
                </c:pt>
                <c:pt idx="215">
                  <c:v>8.0200656667687173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990456"/>
        <c:axId val="234990848"/>
      </c:lineChart>
      <c:catAx>
        <c:axId val="23499045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4990848"/>
        <c:crossesAt val="-40"/>
        <c:auto val="1"/>
        <c:lblAlgn val="ctr"/>
        <c:lblOffset val="100"/>
        <c:tickLblSkip val="9"/>
        <c:tickMarkSkip val="9"/>
        <c:noMultiLvlLbl val="0"/>
      </c:catAx>
      <c:valAx>
        <c:axId val="234990848"/>
        <c:scaling>
          <c:orientation val="minMax"/>
          <c:max val="30"/>
          <c:min val="-4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90375115087053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4990456"/>
        <c:crosses val="autoZero"/>
        <c:crossBetween val="between"/>
        <c:minorUnit val="5"/>
      </c:valAx>
      <c:spPr>
        <a:solidFill>
          <a:srgbClr val="FFFFFF">
            <a:alpha val="91000"/>
          </a:srgbClr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2, 2017
Suspended Sediment Concentration Percent Difference Results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bubble3D val="0"/>
          </c:dPt>
          <c:dPt>
            <c:idx val="22"/>
            <c:bubble3D val="0"/>
          </c:dPt>
          <c:dPt>
            <c:idx val="23"/>
            <c:bubble3D val="0"/>
          </c:dPt>
          <c:dPt>
            <c:idx val="24"/>
            <c:bubble3D val="0"/>
          </c:dPt>
          <c:dPt>
            <c:idx val="25"/>
            <c:bubble3D val="0"/>
          </c:dPt>
          <c:dPt>
            <c:idx val="26"/>
            <c:bubble3D val="0"/>
          </c:dPt>
          <c:dPt>
            <c:idx val="27"/>
            <c:bubble3D val="0"/>
          </c:dPt>
          <c:dPt>
            <c:idx val="28"/>
            <c:bubble3D val="0"/>
          </c:dPt>
          <c:dPt>
            <c:idx val="29"/>
            <c:bubble3D val="0"/>
          </c:dPt>
          <c:dPt>
            <c:idx val="30"/>
            <c:bubble3D val="0"/>
          </c:dPt>
          <c:dPt>
            <c:idx val="31"/>
            <c:bubble3D val="0"/>
          </c:dPt>
          <c:dPt>
            <c:idx val="32"/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bubble3D val="0"/>
          </c:dPt>
          <c:dPt>
            <c:idx val="37"/>
            <c:bubble3D val="0"/>
          </c:dPt>
          <c:dPt>
            <c:idx val="38"/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40-Other</c:v>
                </c:pt>
                <c:pt idx="199">
                  <c:v>40-Other</c:v>
                </c:pt>
                <c:pt idx="200">
                  <c:v>40-Other</c:v>
                </c:pt>
                <c:pt idx="201">
                  <c:v>40-Other</c:v>
                </c:pt>
                <c:pt idx="202">
                  <c:v>40-Other</c:v>
                </c:pt>
                <c:pt idx="203">
                  <c:v>40-Other</c:v>
                </c:pt>
                <c:pt idx="204">
                  <c:v>40-Other</c:v>
                </c:pt>
                <c:pt idx="205">
                  <c:v>40-Other</c:v>
                </c:pt>
                <c:pt idx="206">
                  <c:v>40-Other</c:v>
                </c:pt>
                <c:pt idx="207">
                  <c:v>41-USGS</c:v>
                </c:pt>
                <c:pt idx="208">
                  <c:v>41-USGS</c:v>
                </c:pt>
                <c:pt idx="209">
                  <c:v>41-USGS</c:v>
                </c:pt>
                <c:pt idx="210">
                  <c:v>41-USGS</c:v>
                </c:pt>
                <c:pt idx="211">
                  <c:v>41-USGS</c:v>
                </c:pt>
                <c:pt idx="212">
                  <c:v>41-USGS</c:v>
                </c:pt>
                <c:pt idx="213">
                  <c:v>41-USGS</c:v>
                </c:pt>
                <c:pt idx="214">
                  <c:v>41-USGS</c:v>
                </c:pt>
                <c:pt idx="215">
                  <c:v>41-USGS</c:v>
                </c:pt>
              </c:strCache>
            </c:strRef>
          </c:cat>
          <c:val>
            <c:numRef>
              <c:f>Results!$T$4:$T$219</c:f>
              <c:numCache>
                <c:formatCode>0.00</c:formatCode>
                <c:ptCount val="216"/>
                <c:pt idx="0">
                  <c:v>-3.9951792402576056</c:v>
                </c:pt>
                <c:pt idx="1">
                  <c:v>-1.518082015109949</c:v>
                </c:pt>
                <c:pt idx="2">
                  <c:v>-6.4723675985306341</c:v>
                </c:pt>
                <c:pt idx="3">
                  <c:v>-1.9410148092770578</c:v>
                </c:pt>
                <c:pt idx="4">
                  <c:v>-5.1317917224015064</c:v>
                </c:pt>
                <c:pt idx="5">
                  <c:v>-14.019295886090784</c:v>
                </c:pt>
                <c:pt idx="6">
                  <c:v>-1.9610639779935708</c:v>
                </c:pt>
                <c:pt idx="7">
                  <c:v>-1.2651824231181508</c:v>
                </c:pt>
                <c:pt idx="8">
                  <c:v>-1.1221103672727366</c:v>
                </c:pt>
                <c:pt idx="9">
                  <c:v>9.7085772339968877</c:v>
                </c:pt>
                <c:pt idx="10">
                  <c:v>0.98935858048747349</c:v>
                </c:pt>
                <c:pt idx="11">
                  <c:v>0.98592264502178084</c:v>
                </c:pt>
                <c:pt idx="12">
                  <c:v>-1.0088412925720762</c:v>
                </c:pt>
                <c:pt idx="13">
                  <c:v>-0.91019195032511546</c:v>
                </c:pt>
                <c:pt idx="14">
                  <c:v>-0.66602796888944304</c:v>
                </c:pt>
                <c:pt idx="15">
                  <c:v>-1.4950745219090167</c:v>
                </c:pt>
                <c:pt idx="16">
                  <c:v>-1.7147553366427963</c:v>
                </c:pt>
                <c:pt idx="17">
                  <c:v>-2.583102120777077</c:v>
                </c:pt>
                <c:pt idx="18">
                  <c:v>-0.24003713116471573</c:v>
                </c:pt>
                <c:pt idx="19">
                  <c:v>-4.2297793739382952</c:v>
                </c:pt>
                <c:pt idx="20">
                  <c:v>-3.4710953919512422</c:v>
                </c:pt>
                <c:pt idx="21">
                  <c:v>-2.2741485850400469</c:v>
                </c:pt>
                <c:pt idx="22">
                  <c:v>-2.7841389682266784</c:v>
                </c:pt>
                <c:pt idx="23">
                  <c:v>-2.5316967899170035</c:v>
                </c:pt>
                <c:pt idx="24">
                  <c:v>-2.8433797295768994</c:v>
                </c:pt>
                <c:pt idx="25">
                  <c:v>-2.2760298914781818</c:v>
                </c:pt>
                <c:pt idx="26">
                  <c:v>25.20000681311171</c:v>
                </c:pt>
                <c:pt idx="27">
                  <c:v>11.869627140570465</c:v>
                </c:pt>
                <c:pt idx="28">
                  <c:v>-16.900358383662287</c:v>
                </c:pt>
                <c:pt idx="29">
                  <c:v>-0.65270376740759284</c:v>
                </c:pt>
                <c:pt idx="30">
                  <c:v>-11.216410328652788</c:v>
                </c:pt>
                <c:pt idx="31">
                  <c:v>-12.546312065901995</c:v>
                </c:pt>
                <c:pt idx="32">
                  <c:v>-12.178917261922507</c:v>
                </c:pt>
                <c:pt idx="33">
                  <c:v>-17.62897713649614</c:v>
                </c:pt>
                <c:pt idx="34">
                  <c:v>-13.814343996395406</c:v>
                </c:pt>
                <c:pt idx="35">
                  <c:v>-5.0575486837227599</c:v>
                </c:pt>
                <c:pt idx="36">
                  <c:v>-1.9932257336070305</c:v>
                </c:pt>
                <c:pt idx="37">
                  <c:v>-5.1289863495900718</c:v>
                </c:pt>
                <c:pt idx="38">
                  <c:v>-3.7081290652531234</c:v>
                </c:pt>
                <c:pt idx="39">
                  <c:v>-0.55468644594138206</c:v>
                </c:pt>
                <c:pt idx="40">
                  <c:v>-2.4541200901201154</c:v>
                </c:pt>
                <c:pt idx="41">
                  <c:v>-0.40275186924557083</c:v>
                </c:pt>
                <c:pt idx="42">
                  <c:v>16.811128086583786</c:v>
                </c:pt>
                <c:pt idx="43">
                  <c:v>16.919392473753298</c:v>
                </c:pt>
                <c:pt idx="44">
                  <c:v>-3.6839531228546196</c:v>
                </c:pt>
                <c:pt idx="45">
                  <c:v>-6.8010366002869818</c:v>
                </c:pt>
                <c:pt idx="46">
                  <c:v>-1.7847576194498678</c:v>
                </c:pt>
                <c:pt idx="47">
                  <c:v>-0.6052261705594183</c:v>
                </c:pt>
                <c:pt idx="48">
                  <c:v>-6.6575731238452285</c:v>
                </c:pt>
                <c:pt idx="49">
                  <c:v>-3.7951991095369162</c:v>
                </c:pt>
                <c:pt idx="50">
                  <c:v>-4.0268578692740551</c:v>
                </c:pt>
                <c:pt idx="51">
                  <c:v>-2.0110588875312092</c:v>
                </c:pt>
                <c:pt idx="52">
                  <c:v>-2.2680878940185196</c:v>
                </c:pt>
                <c:pt idx="53">
                  <c:v>-4.5311971416821866</c:v>
                </c:pt>
                <c:pt idx="54">
                  <c:v>1.8256914500407326</c:v>
                </c:pt>
                <c:pt idx="55">
                  <c:v>1.0099909019511986</c:v>
                </c:pt>
                <c:pt idx="56">
                  <c:v>1.3219182631267445</c:v>
                </c:pt>
                <c:pt idx="57">
                  <c:v>-1.7076941857282559</c:v>
                </c:pt>
                <c:pt idx="58">
                  <c:v>-1.7948738493124494</c:v>
                </c:pt>
                <c:pt idx="59">
                  <c:v>-3.6737118028333375</c:v>
                </c:pt>
                <c:pt idx="60">
                  <c:v>-6.2869121178646807</c:v>
                </c:pt>
                <c:pt idx="61">
                  <c:v>-2.8263622599973215</c:v>
                </c:pt>
                <c:pt idx="63">
                  <c:v>6.5907117838730001</c:v>
                </c:pt>
                <c:pt idx="64">
                  <c:v>-0.83431710402043002</c:v>
                </c:pt>
                <c:pt idx="65">
                  <c:v>-4.3625740914681685</c:v>
                </c:pt>
                <c:pt idx="66">
                  <c:v>-3.2355685106576999</c:v>
                </c:pt>
                <c:pt idx="67">
                  <c:v>-10.219541833938854</c:v>
                </c:pt>
                <c:pt idx="68">
                  <c:v>-12.757283968597848</c:v>
                </c:pt>
                <c:pt idx="69">
                  <c:v>-2.8446377239990235</c:v>
                </c:pt>
                <c:pt idx="70">
                  <c:v>-2.965413435883216</c:v>
                </c:pt>
                <c:pt idx="71">
                  <c:v>-2.7604251509435764</c:v>
                </c:pt>
                <c:pt idx="72">
                  <c:v>-6.3091872697722167</c:v>
                </c:pt>
                <c:pt idx="73">
                  <c:v>-0.79343748719660867</c:v>
                </c:pt>
                <c:pt idx="74">
                  <c:v>-2.1909032460975926</c:v>
                </c:pt>
                <c:pt idx="75">
                  <c:v>-1.5462310879803278</c:v>
                </c:pt>
                <c:pt idx="76">
                  <c:v>-2.4564258527676901</c:v>
                </c:pt>
                <c:pt idx="77">
                  <c:v>1.5423829034356775</c:v>
                </c:pt>
                <c:pt idx="78">
                  <c:v>-2.2085783119321687</c:v>
                </c:pt>
                <c:pt idx="79">
                  <c:v>-2.9411471939477187</c:v>
                </c:pt>
                <c:pt idx="80">
                  <c:v>-1.4661495459419331</c:v>
                </c:pt>
                <c:pt idx="81">
                  <c:v>-10.17222990449685</c:v>
                </c:pt>
                <c:pt idx="82">
                  <c:v>-2.2680545749518437</c:v>
                </c:pt>
                <c:pt idx="83">
                  <c:v>-3.0165610417892506</c:v>
                </c:pt>
                <c:pt idx="84">
                  <c:v>-1.5122076067294421</c:v>
                </c:pt>
                <c:pt idx="85">
                  <c:v>-2.9895890326567338</c:v>
                </c:pt>
                <c:pt idx="86">
                  <c:v>-2.102449526459131</c:v>
                </c:pt>
                <c:pt idx="87">
                  <c:v>-2.3379385033952196</c:v>
                </c:pt>
                <c:pt idx="88">
                  <c:v>0.31387918740426474</c:v>
                </c:pt>
                <c:pt idx="89">
                  <c:v>3.4154982554475702E-2</c:v>
                </c:pt>
                <c:pt idx="90">
                  <c:v>-8.4406072927104798</c:v>
                </c:pt>
                <c:pt idx="91">
                  <c:v>-6.0107610621395349</c:v>
                </c:pt>
                <c:pt idx="92">
                  <c:v>-4.7240345048140329</c:v>
                </c:pt>
                <c:pt idx="93">
                  <c:v>-4.6929194486155161</c:v>
                </c:pt>
                <c:pt idx="94">
                  <c:v>-6.6631516920784977</c:v>
                </c:pt>
                <c:pt idx="95">
                  <c:v>-5.0378581143924874</c:v>
                </c:pt>
                <c:pt idx="96">
                  <c:v>-2.9000384245748916</c:v>
                </c:pt>
                <c:pt idx="97">
                  <c:v>-1.5231119942984501</c:v>
                </c:pt>
                <c:pt idx="98">
                  <c:v>-0.31993519880089999</c:v>
                </c:pt>
                <c:pt idx="99">
                  <c:v>-26.694840707447614</c:v>
                </c:pt>
                <c:pt idx="100">
                  <c:v>-17.074205558839388</c:v>
                </c:pt>
                <c:pt idx="101">
                  <c:v>-23.803782768321838</c:v>
                </c:pt>
                <c:pt idx="102">
                  <c:v>-17.322275481132113</c:v>
                </c:pt>
                <c:pt idx="103">
                  <c:v>-4.4027326518982255</c:v>
                </c:pt>
                <c:pt idx="104">
                  <c:v>-17.637026959003681</c:v>
                </c:pt>
                <c:pt idx="105">
                  <c:v>-4.5431689123534875</c:v>
                </c:pt>
                <c:pt idx="106">
                  <c:v>-4.899592210117877</c:v>
                </c:pt>
                <c:pt idx="107">
                  <c:v>-3.4232409763044842</c:v>
                </c:pt>
                <c:pt idx="108">
                  <c:v>10.591444256316789</c:v>
                </c:pt>
                <c:pt idx="109">
                  <c:v>23.092782641107881</c:v>
                </c:pt>
                <c:pt idx="110">
                  <c:v>-9.1750108552725891</c:v>
                </c:pt>
                <c:pt idx="111">
                  <c:v>-0.45388167785651429</c:v>
                </c:pt>
                <c:pt idx="112">
                  <c:v>-3.1949528516275505</c:v>
                </c:pt>
                <c:pt idx="113">
                  <c:v>-5.7931719734782163</c:v>
                </c:pt>
                <c:pt idx="114">
                  <c:v>-10.104826874632217</c:v>
                </c:pt>
                <c:pt idx="115">
                  <c:v>-3.0934992929079543</c:v>
                </c:pt>
                <c:pt idx="116">
                  <c:v>-0.93430300183946768</c:v>
                </c:pt>
                <c:pt idx="117">
                  <c:v>-4.494492082269681</c:v>
                </c:pt>
                <c:pt idx="118">
                  <c:v>-4.4104338874706874</c:v>
                </c:pt>
                <c:pt idx="119">
                  <c:v>-3.2978528047386262</c:v>
                </c:pt>
                <c:pt idx="120">
                  <c:v>-1.3091097172390327</c:v>
                </c:pt>
                <c:pt idx="121">
                  <c:v>-3.8267217079312981</c:v>
                </c:pt>
                <c:pt idx="122">
                  <c:v>-4.3204802446487136</c:v>
                </c:pt>
                <c:pt idx="123">
                  <c:v>-3.1904691174490178</c:v>
                </c:pt>
                <c:pt idx="124">
                  <c:v>-2.1129112356368123</c:v>
                </c:pt>
                <c:pt idx="125">
                  <c:v>-1.3240374681521803</c:v>
                </c:pt>
                <c:pt idx="126">
                  <c:v>-10.421754520970921</c:v>
                </c:pt>
                <c:pt idx="127">
                  <c:v>1.277546058271291</c:v>
                </c:pt>
                <c:pt idx="128">
                  <c:v>-1.855749127344491</c:v>
                </c:pt>
                <c:pt idx="129">
                  <c:v>-2.8705448796137039</c:v>
                </c:pt>
                <c:pt idx="130">
                  <c:v>-3.7912427008682839</c:v>
                </c:pt>
                <c:pt idx="131">
                  <c:v>-1.7326175405733608</c:v>
                </c:pt>
                <c:pt idx="132">
                  <c:v>-2.3657982964147974</c:v>
                </c:pt>
                <c:pt idx="133">
                  <c:v>-1.6082236500592755</c:v>
                </c:pt>
                <c:pt idx="134">
                  <c:v>-0.60167589167794788</c:v>
                </c:pt>
                <c:pt idx="135">
                  <c:v>-29.838111396728557</c:v>
                </c:pt>
                <c:pt idx="136">
                  <c:v>-23.894260659969493</c:v>
                </c:pt>
                <c:pt idx="137">
                  <c:v>-18.997204623145571</c:v>
                </c:pt>
                <c:pt idx="138">
                  <c:v>-17.577617628669394</c:v>
                </c:pt>
                <c:pt idx="139">
                  <c:v>-12.688557243866375</c:v>
                </c:pt>
                <c:pt idx="140">
                  <c:v>-11.834982659232489</c:v>
                </c:pt>
                <c:pt idx="141">
                  <c:v>-8.2142657232427965</c:v>
                </c:pt>
                <c:pt idx="142">
                  <c:v>-15.358259257662784</c:v>
                </c:pt>
                <c:pt idx="143">
                  <c:v>-4.9898721249904163</c:v>
                </c:pt>
                <c:pt idx="144">
                  <c:v>-15.3354828725899</c:v>
                </c:pt>
                <c:pt idx="145">
                  <c:v>-10.849169659227204</c:v>
                </c:pt>
                <c:pt idx="146">
                  <c:v>-5.260994372394868</c:v>
                </c:pt>
                <c:pt idx="147">
                  <c:v>-3.698303232282528</c:v>
                </c:pt>
                <c:pt idx="148">
                  <c:v>-4.2049288511909886</c:v>
                </c:pt>
                <c:pt idx="149">
                  <c:v>-5.339626032439222</c:v>
                </c:pt>
                <c:pt idx="150">
                  <c:v>-1.6689068955887114</c:v>
                </c:pt>
                <c:pt idx="151">
                  <c:v>-1.1576440759913442</c:v>
                </c:pt>
                <c:pt idx="152">
                  <c:v>-0.52051699263729811</c:v>
                </c:pt>
                <c:pt idx="153">
                  <c:v>-12.361636932272631</c:v>
                </c:pt>
                <c:pt idx="154">
                  <c:v>1.1997053308284589</c:v>
                </c:pt>
                <c:pt idx="155">
                  <c:v>-9.5436614224060214</c:v>
                </c:pt>
                <c:pt idx="156">
                  <c:v>-4.3633629174172235</c:v>
                </c:pt>
                <c:pt idx="157">
                  <c:v>-5.6609624749305327</c:v>
                </c:pt>
                <c:pt idx="158">
                  <c:v>-3.5855368683185311</c:v>
                </c:pt>
                <c:pt idx="159">
                  <c:v>-3.141414430095252</c:v>
                </c:pt>
                <c:pt idx="160">
                  <c:v>-1.7857983111575344</c:v>
                </c:pt>
                <c:pt idx="161">
                  <c:v>-1.3552174413238796</c:v>
                </c:pt>
                <c:pt idx="162">
                  <c:v>19.941014308051809</c:v>
                </c:pt>
                <c:pt idx="163">
                  <c:v>-4.927311779320763</c:v>
                </c:pt>
                <c:pt idx="164">
                  <c:v>-9.4542473098769158</c:v>
                </c:pt>
                <c:pt idx="165">
                  <c:v>1.7996185176392794</c:v>
                </c:pt>
                <c:pt idx="166">
                  <c:v>-3.8658665501064386</c:v>
                </c:pt>
                <c:pt idx="167">
                  <c:v>-2.1343313600232312</c:v>
                </c:pt>
                <c:pt idx="168">
                  <c:v>-4.9517655502239117</c:v>
                </c:pt>
                <c:pt idx="169">
                  <c:v>-0.3610025374242144</c:v>
                </c:pt>
                <c:pt idx="170">
                  <c:v>-2.347838840840585</c:v>
                </c:pt>
                <c:pt idx="171">
                  <c:v>0.9256593502621745</c:v>
                </c:pt>
                <c:pt idx="172">
                  <c:v>-5.2875269066097141</c:v>
                </c:pt>
                <c:pt idx="173">
                  <c:v>4.1866728232840407</c:v>
                </c:pt>
                <c:pt idx="174">
                  <c:v>0.5269353115756068</c:v>
                </c:pt>
                <c:pt idx="175">
                  <c:v>3.9723742927254899</c:v>
                </c:pt>
                <c:pt idx="176">
                  <c:v>-1.0041935415911278</c:v>
                </c:pt>
                <c:pt idx="177">
                  <c:v>-3.9922172678311614</c:v>
                </c:pt>
                <c:pt idx="178">
                  <c:v>-5.8675186157667234</c:v>
                </c:pt>
                <c:pt idx="179">
                  <c:v>-0.73012917620359608</c:v>
                </c:pt>
                <c:pt idx="180">
                  <c:v>-8.8492833317006134</c:v>
                </c:pt>
                <c:pt idx="182">
                  <c:v>-4.7629520297004779</c:v>
                </c:pt>
                <c:pt idx="183">
                  <c:v>-5.6675939244806788</c:v>
                </c:pt>
                <c:pt idx="184">
                  <c:v>-3.9230619456403542</c:v>
                </c:pt>
                <c:pt idx="185">
                  <c:v>-2.7538505441376739</c:v>
                </c:pt>
                <c:pt idx="186">
                  <c:v>-2.8805793672051982</c:v>
                </c:pt>
                <c:pt idx="187">
                  <c:v>-1.8280418803717915</c:v>
                </c:pt>
                <c:pt idx="188">
                  <c:v>-0.96862028610512296</c:v>
                </c:pt>
                <c:pt idx="189">
                  <c:v>-6.7718989350090979</c:v>
                </c:pt>
                <c:pt idx="190">
                  <c:v>-7.6122348194323468</c:v>
                </c:pt>
                <c:pt idx="191">
                  <c:v>-8.5375593374234935</c:v>
                </c:pt>
                <c:pt idx="192">
                  <c:v>-7.8270539375084258</c:v>
                </c:pt>
                <c:pt idx="193">
                  <c:v>-6.3456727847181549</c:v>
                </c:pt>
                <c:pt idx="194">
                  <c:v>-3.5648424633324969</c:v>
                </c:pt>
                <c:pt idx="195">
                  <c:v>-4.0535334110794805</c:v>
                </c:pt>
                <c:pt idx="196">
                  <c:v>-2.5719245477745791</c:v>
                </c:pt>
                <c:pt idx="197">
                  <c:v>-2.0615200403865415</c:v>
                </c:pt>
                <c:pt idx="198">
                  <c:v>-21.452894133797841</c:v>
                </c:pt>
                <c:pt idx="199">
                  <c:v>-19.261497677703218</c:v>
                </c:pt>
                <c:pt idx="200">
                  <c:v>-17.417631095207891</c:v>
                </c:pt>
                <c:pt idx="201">
                  <c:v>-14.519558728600757</c:v>
                </c:pt>
                <c:pt idx="202">
                  <c:v>-7.1642923252871791</c:v>
                </c:pt>
                <c:pt idx="203">
                  <c:v>-11.122206625101578</c:v>
                </c:pt>
                <c:pt idx="204">
                  <c:v>-8.5806125248497089</c:v>
                </c:pt>
                <c:pt idx="205">
                  <c:v>-5.272960827151298</c:v>
                </c:pt>
                <c:pt idx="206">
                  <c:v>-11.811905790308142</c:v>
                </c:pt>
                <c:pt idx="207">
                  <c:v>-30.252381556520952</c:v>
                </c:pt>
                <c:pt idx="208">
                  <c:v>-61.709199837525965</c:v>
                </c:pt>
                <c:pt idx="209">
                  <c:v>-25.919183158755104</c:v>
                </c:pt>
                <c:pt idx="210">
                  <c:v>-2.7703985499726715</c:v>
                </c:pt>
                <c:pt idx="211">
                  <c:v>-24.011337237128259</c:v>
                </c:pt>
                <c:pt idx="212">
                  <c:v>-5.9155305398169613</c:v>
                </c:pt>
                <c:pt idx="213">
                  <c:v>-13.461146701472298</c:v>
                </c:pt>
                <c:pt idx="214">
                  <c:v>-2.1334999933771028</c:v>
                </c:pt>
                <c:pt idx="215">
                  <c:v>-2.6292382274603061</c:v>
                </c:pt>
              </c:numCache>
            </c:numRef>
          </c:val>
          <c:smooth val="0"/>
        </c:ser>
        <c:ser>
          <c:idx val="1"/>
          <c:order val="1"/>
          <c:tx>
            <c:v>Median (-3.22 %)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40-Other</c:v>
                </c:pt>
                <c:pt idx="199">
                  <c:v>40-Other</c:v>
                </c:pt>
                <c:pt idx="200">
                  <c:v>40-Other</c:v>
                </c:pt>
                <c:pt idx="201">
                  <c:v>40-Other</c:v>
                </c:pt>
                <c:pt idx="202">
                  <c:v>40-Other</c:v>
                </c:pt>
                <c:pt idx="203">
                  <c:v>40-Other</c:v>
                </c:pt>
                <c:pt idx="204">
                  <c:v>40-Other</c:v>
                </c:pt>
                <c:pt idx="205">
                  <c:v>40-Other</c:v>
                </c:pt>
                <c:pt idx="206">
                  <c:v>40-Other</c:v>
                </c:pt>
                <c:pt idx="207">
                  <c:v>41-USGS</c:v>
                </c:pt>
                <c:pt idx="208">
                  <c:v>41-USGS</c:v>
                </c:pt>
                <c:pt idx="209">
                  <c:v>41-USGS</c:v>
                </c:pt>
                <c:pt idx="210">
                  <c:v>41-USGS</c:v>
                </c:pt>
                <c:pt idx="211">
                  <c:v>41-USGS</c:v>
                </c:pt>
                <c:pt idx="212">
                  <c:v>41-USGS</c:v>
                </c:pt>
                <c:pt idx="213">
                  <c:v>41-USGS</c:v>
                </c:pt>
                <c:pt idx="214">
                  <c:v>41-USGS</c:v>
                </c:pt>
                <c:pt idx="215">
                  <c:v>41-USGS</c:v>
                </c:pt>
              </c:strCache>
            </c:strRef>
          </c:cat>
          <c:val>
            <c:numRef>
              <c:f>Results!$AK$4:$AK$219</c:f>
              <c:numCache>
                <c:formatCode>0.00</c:formatCode>
                <c:ptCount val="216"/>
                <c:pt idx="0">
                  <c:v>-3.2152606811426252</c:v>
                </c:pt>
                <c:pt idx="1">
                  <c:v>-3.2152606811426252</c:v>
                </c:pt>
                <c:pt idx="2">
                  <c:v>-3.2152606811426252</c:v>
                </c:pt>
                <c:pt idx="3">
                  <c:v>-3.2152606811426252</c:v>
                </c:pt>
                <c:pt idx="4">
                  <c:v>-3.2152606811426252</c:v>
                </c:pt>
                <c:pt idx="5">
                  <c:v>-3.2152606811426252</c:v>
                </c:pt>
                <c:pt idx="6">
                  <c:v>-3.2152606811426252</c:v>
                </c:pt>
                <c:pt idx="7">
                  <c:v>-3.2152606811426252</c:v>
                </c:pt>
                <c:pt idx="8">
                  <c:v>-3.2152606811426252</c:v>
                </c:pt>
                <c:pt idx="9">
                  <c:v>-3.2152606811426252</c:v>
                </c:pt>
                <c:pt idx="10">
                  <c:v>-3.2152606811426252</c:v>
                </c:pt>
                <c:pt idx="11">
                  <c:v>-3.2152606811426252</c:v>
                </c:pt>
                <c:pt idx="12">
                  <c:v>-3.2152606811426252</c:v>
                </c:pt>
                <c:pt idx="13">
                  <c:v>-3.2152606811426252</c:v>
                </c:pt>
                <c:pt idx="14">
                  <c:v>-3.2152606811426252</c:v>
                </c:pt>
                <c:pt idx="15">
                  <c:v>-3.2152606811426252</c:v>
                </c:pt>
                <c:pt idx="16">
                  <c:v>-3.2152606811426252</c:v>
                </c:pt>
                <c:pt idx="17">
                  <c:v>-3.2152606811426252</c:v>
                </c:pt>
                <c:pt idx="18">
                  <c:v>-3.2152606811426252</c:v>
                </c:pt>
                <c:pt idx="19">
                  <c:v>-3.2152606811426252</c:v>
                </c:pt>
                <c:pt idx="20">
                  <c:v>-3.2152606811426252</c:v>
                </c:pt>
                <c:pt idx="21">
                  <c:v>-3.2152606811426252</c:v>
                </c:pt>
                <c:pt idx="22">
                  <c:v>-3.2152606811426252</c:v>
                </c:pt>
                <c:pt idx="23">
                  <c:v>-3.2152606811426252</c:v>
                </c:pt>
                <c:pt idx="24">
                  <c:v>-3.2152606811426252</c:v>
                </c:pt>
                <c:pt idx="25">
                  <c:v>-3.2152606811426252</c:v>
                </c:pt>
                <c:pt idx="26">
                  <c:v>-3.2152606811426252</c:v>
                </c:pt>
                <c:pt idx="27">
                  <c:v>-3.2152606811426252</c:v>
                </c:pt>
                <c:pt idx="28">
                  <c:v>-3.2152606811426252</c:v>
                </c:pt>
                <c:pt idx="29">
                  <c:v>-3.2152606811426252</c:v>
                </c:pt>
                <c:pt idx="30">
                  <c:v>-3.2152606811426252</c:v>
                </c:pt>
                <c:pt idx="31">
                  <c:v>-3.2152606811426252</c:v>
                </c:pt>
                <c:pt idx="32">
                  <c:v>-3.2152606811426252</c:v>
                </c:pt>
                <c:pt idx="33">
                  <c:v>-3.2152606811426252</c:v>
                </c:pt>
                <c:pt idx="34">
                  <c:v>-3.2152606811426252</c:v>
                </c:pt>
                <c:pt idx="35">
                  <c:v>-3.2152606811426252</c:v>
                </c:pt>
                <c:pt idx="36">
                  <c:v>-3.2152606811426252</c:v>
                </c:pt>
                <c:pt idx="37">
                  <c:v>-3.2152606811426252</c:v>
                </c:pt>
                <c:pt idx="38">
                  <c:v>-3.2152606811426252</c:v>
                </c:pt>
                <c:pt idx="39">
                  <c:v>-3.2152606811426252</c:v>
                </c:pt>
                <c:pt idx="40">
                  <c:v>-3.2152606811426252</c:v>
                </c:pt>
                <c:pt idx="41">
                  <c:v>-3.2152606811426252</c:v>
                </c:pt>
                <c:pt idx="42">
                  <c:v>-3.2152606811426252</c:v>
                </c:pt>
                <c:pt idx="43">
                  <c:v>-3.2152606811426252</c:v>
                </c:pt>
                <c:pt idx="44">
                  <c:v>-3.2152606811426252</c:v>
                </c:pt>
                <c:pt idx="45">
                  <c:v>-3.2152606811426252</c:v>
                </c:pt>
                <c:pt idx="46">
                  <c:v>-3.2152606811426252</c:v>
                </c:pt>
                <c:pt idx="47">
                  <c:v>-3.2152606811426252</c:v>
                </c:pt>
                <c:pt idx="48">
                  <c:v>-3.2152606811426252</c:v>
                </c:pt>
                <c:pt idx="49">
                  <c:v>-3.2152606811426252</c:v>
                </c:pt>
                <c:pt idx="50">
                  <c:v>-3.2152606811426252</c:v>
                </c:pt>
                <c:pt idx="51">
                  <c:v>-3.2152606811426252</c:v>
                </c:pt>
                <c:pt idx="52">
                  <c:v>-3.2152606811426252</c:v>
                </c:pt>
                <c:pt idx="53">
                  <c:v>-3.2152606811426252</c:v>
                </c:pt>
                <c:pt idx="54">
                  <c:v>-3.2152606811426252</c:v>
                </c:pt>
                <c:pt idx="55">
                  <c:v>-3.2152606811426252</c:v>
                </c:pt>
                <c:pt idx="56">
                  <c:v>-3.2152606811426252</c:v>
                </c:pt>
                <c:pt idx="57">
                  <c:v>-3.2152606811426252</c:v>
                </c:pt>
                <c:pt idx="58">
                  <c:v>-3.2152606811426252</c:v>
                </c:pt>
                <c:pt idx="59">
                  <c:v>-3.2152606811426252</c:v>
                </c:pt>
                <c:pt idx="60">
                  <c:v>-3.2152606811426252</c:v>
                </c:pt>
                <c:pt idx="61">
                  <c:v>-3.2152606811426252</c:v>
                </c:pt>
                <c:pt idx="62">
                  <c:v>-3.2152606811426252</c:v>
                </c:pt>
                <c:pt idx="63">
                  <c:v>-3.2152606811426252</c:v>
                </c:pt>
                <c:pt idx="64">
                  <c:v>-3.2152606811426252</c:v>
                </c:pt>
                <c:pt idx="65">
                  <c:v>-3.2152606811426252</c:v>
                </c:pt>
                <c:pt idx="66">
                  <c:v>-3.2152606811426252</c:v>
                </c:pt>
                <c:pt idx="67">
                  <c:v>-3.2152606811426252</c:v>
                </c:pt>
                <c:pt idx="68">
                  <c:v>-3.2152606811426252</c:v>
                </c:pt>
                <c:pt idx="69">
                  <c:v>-3.2152606811426252</c:v>
                </c:pt>
                <c:pt idx="70">
                  <c:v>-3.2152606811426252</c:v>
                </c:pt>
                <c:pt idx="71">
                  <c:v>-3.2152606811426252</c:v>
                </c:pt>
                <c:pt idx="72">
                  <c:v>-3.2152606811426252</c:v>
                </c:pt>
                <c:pt idx="73">
                  <c:v>-3.2152606811426252</c:v>
                </c:pt>
                <c:pt idx="74">
                  <c:v>-3.2152606811426252</c:v>
                </c:pt>
                <c:pt idx="75">
                  <c:v>-3.2152606811426252</c:v>
                </c:pt>
                <c:pt idx="76">
                  <c:v>-3.2152606811426252</c:v>
                </c:pt>
                <c:pt idx="77">
                  <c:v>-3.2152606811426252</c:v>
                </c:pt>
                <c:pt idx="78">
                  <c:v>-3.2152606811426252</c:v>
                </c:pt>
                <c:pt idx="79">
                  <c:v>-3.2152606811426252</c:v>
                </c:pt>
                <c:pt idx="80">
                  <c:v>-3.2152606811426252</c:v>
                </c:pt>
                <c:pt idx="81">
                  <c:v>-3.2152606811426252</c:v>
                </c:pt>
                <c:pt idx="82">
                  <c:v>-3.2152606811426252</c:v>
                </c:pt>
                <c:pt idx="83">
                  <c:v>-3.2152606811426252</c:v>
                </c:pt>
                <c:pt idx="84">
                  <c:v>-3.2152606811426252</c:v>
                </c:pt>
                <c:pt idx="85">
                  <c:v>-3.2152606811426252</c:v>
                </c:pt>
                <c:pt idx="86">
                  <c:v>-3.2152606811426252</c:v>
                </c:pt>
                <c:pt idx="87">
                  <c:v>-3.2152606811426252</c:v>
                </c:pt>
                <c:pt idx="88">
                  <c:v>-3.2152606811426252</c:v>
                </c:pt>
                <c:pt idx="89">
                  <c:v>-3.2152606811426252</c:v>
                </c:pt>
                <c:pt idx="90">
                  <c:v>-3.2152606811426252</c:v>
                </c:pt>
                <c:pt idx="91">
                  <c:v>-3.2152606811426252</c:v>
                </c:pt>
                <c:pt idx="92">
                  <c:v>-3.2152606811426252</c:v>
                </c:pt>
                <c:pt idx="93">
                  <c:v>-3.2152606811426252</c:v>
                </c:pt>
                <c:pt idx="94">
                  <c:v>-3.2152606811426252</c:v>
                </c:pt>
                <c:pt idx="95">
                  <c:v>-3.2152606811426252</c:v>
                </c:pt>
                <c:pt idx="96">
                  <c:v>-3.2152606811426252</c:v>
                </c:pt>
                <c:pt idx="97">
                  <c:v>-3.2152606811426252</c:v>
                </c:pt>
                <c:pt idx="98">
                  <c:v>-3.2152606811426252</c:v>
                </c:pt>
                <c:pt idx="99">
                  <c:v>-3.2152606811426252</c:v>
                </c:pt>
                <c:pt idx="100">
                  <c:v>-3.2152606811426252</c:v>
                </c:pt>
                <c:pt idx="101">
                  <c:v>-3.2152606811426252</c:v>
                </c:pt>
                <c:pt idx="102">
                  <c:v>-3.2152606811426252</c:v>
                </c:pt>
                <c:pt idx="103">
                  <c:v>-3.2152606811426252</c:v>
                </c:pt>
                <c:pt idx="104">
                  <c:v>-3.2152606811426252</c:v>
                </c:pt>
                <c:pt idx="105">
                  <c:v>-3.2152606811426252</c:v>
                </c:pt>
                <c:pt idx="106">
                  <c:v>-3.2152606811426252</c:v>
                </c:pt>
                <c:pt idx="107">
                  <c:v>-3.2152606811426252</c:v>
                </c:pt>
                <c:pt idx="108">
                  <c:v>-3.2152606811426252</c:v>
                </c:pt>
                <c:pt idx="109">
                  <c:v>-3.2152606811426252</c:v>
                </c:pt>
                <c:pt idx="110">
                  <c:v>-3.2152606811426252</c:v>
                </c:pt>
                <c:pt idx="111">
                  <c:v>-3.2152606811426252</c:v>
                </c:pt>
                <c:pt idx="112">
                  <c:v>-3.2152606811426252</c:v>
                </c:pt>
                <c:pt idx="113">
                  <c:v>-3.2152606811426252</c:v>
                </c:pt>
                <c:pt idx="114">
                  <c:v>-3.2152606811426252</c:v>
                </c:pt>
                <c:pt idx="115">
                  <c:v>-3.2152606811426252</c:v>
                </c:pt>
                <c:pt idx="116">
                  <c:v>-3.2152606811426252</c:v>
                </c:pt>
                <c:pt idx="117">
                  <c:v>-3.2152606811426252</c:v>
                </c:pt>
                <c:pt idx="118">
                  <c:v>-3.2152606811426252</c:v>
                </c:pt>
                <c:pt idx="119">
                  <c:v>-3.2152606811426252</c:v>
                </c:pt>
                <c:pt idx="120">
                  <c:v>-3.2152606811426252</c:v>
                </c:pt>
                <c:pt idx="121">
                  <c:v>-3.2152606811426252</c:v>
                </c:pt>
                <c:pt idx="122">
                  <c:v>-3.2152606811426252</c:v>
                </c:pt>
                <c:pt idx="123">
                  <c:v>-3.2152606811426252</c:v>
                </c:pt>
                <c:pt idx="124">
                  <c:v>-3.2152606811426252</c:v>
                </c:pt>
                <c:pt idx="125">
                  <c:v>-3.2152606811426252</c:v>
                </c:pt>
                <c:pt idx="126">
                  <c:v>-3.2152606811426252</c:v>
                </c:pt>
                <c:pt idx="127">
                  <c:v>-3.2152606811426252</c:v>
                </c:pt>
                <c:pt idx="128">
                  <c:v>-3.2152606811426252</c:v>
                </c:pt>
                <c:pt idx="129">
                  <c:v>-3.2152606811426252</c:v>
                </c:pt>
                <c:pt idx="130">
                  <c:v>-3.2152606811426252</c:v>
                </c:pt>
                <c:pt idx="131">
                  <c:v>-3.2152606811426252</c:v>
                </c:pt>
                <c:pt idx="132">
                  <c:v>-3.2152606811426252</c:v>
                </c:pt>
                <c:pt idx="133">
                  <c:v>-3.2152606811426252</c:v>
                </c:pt>
                <c:pt idx="134">
                  <c:v>-3.2152606811426252</c:v>
                </c:pt>
                <c:pt idx="135">
                  <c:v>-3.2152606811426252</c:v>
                </c:pt>
                <c:pt idx="136">
                  <c:v>-3.2152606811426252</c:v>
                </c:pt>
                <c:pt idx="137">
                  <c:v>-3.2152606811426252</c:v>
                </c:pt>
                <c:pt idx="138">
                  <c:v>-3.2152606811426252</c:v>
                </c:pt>
                <c:pt idx="139">
                  <c:v>-3.2152606811426252</c:v>
                </c:pt>
                <c:pt idx="140">
                  <c:v>-3.2152606811426252</c:v>
                </c:pt>
                <c:pt idx="141">
                  <c:v>-3.2152606811426252</c:v>
                </c:pt>
                <c:pt idx="142">
                  <c:v>-3.2152606811426252</c:v>
                </c:pt>
                <c:pt idx="143">
                  <c:v>-3.2152606811426252</c:v>
                </c:pt>
                <c:pt idx="144">
                  <c:v>-3.2152606811426252</c:v>
                </c:pt>
                <c:pt idx="145">
                  <c:v>-3.2152606811426252</c:v>
                </c:pt>
                <c:pt idx="146">
                  <c:v>-3.2152606811426252</c:v>
                </c:pt>
                <c:pt idx="147">
                  <c:v>-3.2152606811426252</c:v>
                </c:pt>
                <c:pt idx="148">
                  <c:v>-3.2152606811426252</c:v>
                </c:pt>
                <c:pt idx="149">
                  <c:v>-3.2152606811426252</c:v>
                </c:pt>
                <c:pt idx="150">
                  <c:v>-3.2152606811426252</c:v>
                </c:pt>
                <c:pt idx="151">
                  <c:v>-3.2152606811426252</c:v>
                </c:pt>
                <c:pt idx="152">
                  <c:v>-3.2152606811426252</c:v>
                </c:pt>
                <c:pt idx="153">
                  <c:v>-3.2152606811426252</c:v>
                </c:pt>
                <c:pt idx="154">
                  <c:v>-3.2152606811426252</c:v>
                </c:pt>
                <c:pt idx="155">
                  <c:v>-3.2152606811426252</c:v>
                </c:pt>
                <c:pt idx="156">
                  <c:v>-3.2152606811426252</c:v>
                </c:pt>
                <c:pt idx="157">
                  <c:v>-3.2152606811426252</c:v>
                </c:pt>
                <c:pt idx="158">
                  <c:v>-3.2152606811426252</c:v>
                </c:pt>
                <c:pt idx="159">
                  <c:v>-3.2152606811426252</c:v>
                </c:pt>
                <c:pt idx="160">
                  <c:v>-3.2152606811426252</c:v>
                </c:pt>
                <c:pt idx="161">
                  <c:v>-3.2152606811426252</c:v>
                </c:pt>
                <c:pt idx="162">
                  <c:v>-3.2152606811426252</c:v>
                </c:pt>
                <c:pt idx="163">
                  <c:v>-3.2152606811426252</c:v>
                </c:pt>
                <c:pt idx="164">
                  <c:v>-3.2152606811426252</c:v>
                </c:pt>
                <c:pt idx="165">
                  <c:v>-3.2152606811426252</c:v>
                </c:pt>
                <c:pt idx="166">
                  <c:v>-3.2152606811426252</c:v>
                </c:pt>
                <c:pt idx="167">
                  <c:v>-3.2152606811426252</c:v>
                </c:pt>
                <c:pt idx="168">
                  <c:v>-3.2152606811426252</c:v>
                </c:pt>
                <c:pt idx="169">
                  <c:v>-3.2152606811426252</c:v>
                </c:pt>
                <c:pt idx="170">
                  <c:v>-3.2152606811426252</c:v>
                </c:pt>
                <c:pt idx="171">
                  <c:v>-3.2152606811426252</c:v>
                </c:pt>
                <c:pt idx="172">
                  <c:v>-3.2152606811426252</c:v>
                </c:pt>
                <c:pt idx="173">
                  <c:v>-3.2152606811426252</c:v>
                </c:pt>
                <c:pt idx="174">
                  <c:v>-3.2152606811426252</c:v>
                </c:pt>
                <c:pt idx="175">
                  <c:v>-3.2152606811426252</c:v>
                </c:pt>
                <c:pt idx="176">
                  <c:v>-3.2152606811426252</c:v>
                </c:pt>
                <c:pt idx="177">
                  <c:v>-3.2152606811426252</c:v>
                </c:pt>
                <c:pt idx="178">
                  <c:v>-3.2152606811426252</c:v>
                </c:pt>
                <c:pt idx="179">
                  <c:v>-3.2152606811426252</c:v>
                </c:pt>
                <c:pt idx="180">
                  <c:v>-3.2152606811426252</c:v>
                </c:pt>
                <c:pt idx="181">
                  <c:v>-3.2152606811426252</c:v>
                </c:pt>
                <c:pt idx="182">
                  <c:v>-3.2152606811426252</c:v>
                </c:pt>
                <c:pt idx="183">
                  <c:v>-3.2152606811426252</c:v>
                </c:pt>
                <c:pt idx="184">
                  <c:v>-3.2152606811426252</c:v>
                </c:pt>
                <c:pt idx="185">
                  <c:v>-3.2152606811426252</c:v>
                </c:pt>
                <c:pt idx="186">
                  <c:v>-3.2152606811426252</c:v>
                </c:pt>
                <c:pt idx="187">
                  <c:v>-3.2152606811426252</c:v>
                </c:pt>
                <c:pt idx="188">
                  <c:v>-3.2152606811426252</c:v>
                </c:pt>
                <c:pt idx="189">
                  <c:v>-3.2152606811426252</c:v>
                </c:pt>
                <c:pt idx="190">
                  <c:v>-3.2152606811426252</c:v>
                </c:pt>
                <c:pt idx="191">
                  <c:v>-3.2152606811426252</c:v>
                </c:pt>
                <c:pt idx="192">
                  <c:v>-3.2152606811426252</c:v>
                </c:pt>
                <c:pt idx="193">
                  <c:v>-3.2152606811426252</c:v>
                </c:pt>
                <c:pt idx="194">
                  <c:v>-3.2152606811426252</c:v>
                </c:pt>
                <c:pt idx="195">
                  <c:v>-3.2152606811426252</c:v>
                </c:pt>
                <c:pt idx="196">
                  <c:v>-3.2152606811426252</c:v>
                </c:pt>
                <c:pt idx="197">
                  <c:v>-3.2152606811426252</c:v>
                </c:pt>
                <c:pt idx="198">
                  <c:v>-3.2152606811426252</c:v>
                </c:pt>
                <c:pt idx="199">
                  <c:v>-3.2152606811426252</c:v>
                </c:pt>
                <c:pt idx="200">
                  <c:v>-3.2152606811426252</c:v>
                </c:pt>
                <c:pt idx="201">
                  <c:v>-3.2152606811426252</c:v>
                </c:pt>
                <c:pt idx="202">
                  <c:v>-3.2152606811426252</c:v>
                </c:pt>
                <c:pt idx="203">
                  <c:v>-3.2152606811426252</c:v>
                </c:pt>
                <c:pt idx="204">
                  <c:v>-3.2152606811426252</c:v>
                </c:pt>
                <c:pt idx="205">
                  <c:v>-3.2152606811426252</c:v>
                </c:pt>
                <c:pt idx="206">
                  <c:v>-3.2152606811426252</c:v>
                </c:pt>
                <c:pt idx="207">
                  <c:v>-3.2152606811426252</c:v>
                </c:pt>
                <c:pt idx="208">
                  <c:v>-3.2152606811426252</c:v>
                </c:pt>
                <c:pt idx="209">
                  <c:v>-3.2152606811426252</c:v>
                </c:pt>
                <c:pt idx="210">
                  <c:v>-3.2152606811426252</c:v>
                </c:pt>
                <c:pt idx="211">
                  <c:v>-3.2152606811426252</c:v>
                </c:pt>
                <c:pt idx="212">
                  <c:v>-3.2152606811426252</c:v>
                </c:pt>
                <c:pt idx="213">
                  <c:v>-3.2152606811426252</c:v>
                </c:pt>
                <c:pt idx="214">
                  <c:v>-3.2152606811426252</c:v>
                </c:pt>
                <c:pt idx="215">
                  <c:v>-3.2152606811426252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40-Other</c:v>
                </c:pt>
                <c:pt idx="199">
                  <c:v>40-Other</c:v>
                </c:pt>
                <c:pt idx="200">
                  <c:v>40-Other</c:v>
                </c:pt>
                <c:pt idx="201">
                  <c:v>40-Other</c:v>
                </c:pt>
                <c:pt idx="202">
                  <c:v>40-Other</c:v>
                </c:pt>
                <c:pt idx="203">
                  <c:v>40-Other</c:v>
                </c:pt>
                <c:pt idx="204">
                  <c:v>40-Other</c:v>
                </c:pt>
                <c:pt idx="205">
                  <c:v>40-Other</c:v>
                </c:pt>
                <c:pt idx="206">
                  <c:v>40-Other</c:v>
                </c:pt>
                <c:pt idx="207">
                  <c:v>41-USGS</c:v>
                </c:pt>
                <c:pt idx="208">
                  <c:v>41-USGS</c:v>
                </c:pt>
                <c:pt idx="209">
                  <c:v>41-USGS</c:v>
                </c:pt>
                <c:pt idx="210">
                  <c:v>41-USGS</c:v>
                </c:pt>
                <c:pt idx="211">
                  <c:v>41-USGS</c:v>
                </c:pt>
                <c:pt idx="212">
                  <c:v>41-USGS</c:v>
                </c:pt>
                <c:pt idx="213">
                  <c:v>41-USGS</c:v>
                </c:pt>
                <c:pt idx="214">
                  <c:v>41-USGS</c:v>
                </c:pt>
                <c:pt idx="215">
                  <c:v>41-USGS</c:v>
                </c:pt>
              </c:strCache>
            </c:strRef>
          </c:cat>
          <c:val>
            <c:numRef>
              <c:f>Results!$AL$4:$AL$219</c:f>
              <c:numCache>
                <c:formatCode>0.00</c:formatCode>
                <c:ptCount val="216"/>
                <c:pt idx="0">
                  <c:v>-8.2152606811426256</c:v>
                </c:pt>
                <c:pt idx="1">
                  <c:v>-8.2152606811426256</c:v>
                </c:pt>
                <c:pt idx="2">
                  <c:v>-8.2152606811426256</c:v>
                </c:pt>
                <c:pt idx="3">
                  <c:v>-8.2152606811426256</c:v>
                </c:pt>
                <c:pt idx="4">
                  <c:v>-8.2152606811426256</c:v>
                </c:pt>
                <c:pt idx="5">
                  <c:v>-8.2152606811426256</c:v>
                </c:pt>
                <c:pt idx="6">
                  <c:v>-8.2152606811426256</c:v>
                </c:pt>
                <c:pt idx="7">
                  <c:v>-8.2152606811426256</c:v>
                </c:pt>
                <c:pt idx="8">
                  <c:v>-8.2152606811426256</c:v>
                </c:pt>
                <c:pt idx="9">
                  <c:v>-8.2152606811426256</c:v>
                </c:pt>
                <c:pt idx="10">
                  <c:v>-8.2152606811426256</c:v>
                </c:pt>
                <c:pt idx="11">
                  <c:v>-8.2152606811426256</c:v>
                </c:pt>
                <c:pt idx="12">
                  <c:v>-8.2152606811426256</c:v>
                </c:pt>
                <c:pt idx="13">
                  <c:v>-8.2152606811426256</c:v>
                </c:pt>
                <c:pt idx="14">
                  <c:v>-8.2152606811426256</c:v>
                </c:pt>
                <c:pt idx="15">
                  <c:v>-8.2152606811426256</c:v>
                </c:pt>
                <c:pt idx="16">
                  <c:v>-8.2152606811426256</c:v>
                </c:pt>
                <c:pt idx="17">
                  <c:v>-8.2152606811426256</c:v>
                </c:pt>
                <c:pt idx="18">
                  <c:v>-8.2152606811426256</c:v>
                </c:pt>
                <c:pt idx="19">
                  <c:v>-8.2152606811426256</c:v>
                </c:pt>
                <c:pt idx="20">
                  <c:v>-8.2152606811426256</c:v>
                </c:pt>
                <c:pt idx="21">
                  <c:v>-8.2152606811426256</c:v>
                </c:pt>
                <c:pt idx="22">
                  <c:v>-8.2152606811426256</c:v>
                </c:pt>
                <c:pt idx="23">
                  <c:v>-8.2152606811426256</c:v>
                </c:pt>
                <c:pt idx="24">
                  <c:v>-8.2152606811426256</c:v>
                </c:pt>
                <c:pt idx="25">
                  <c:v>-8.2152606811426256</c:v>
                </c:pt>
                <c:pt idx="26">
                  <c:v>-8.2152606811426256</c:v>
                </c:pt>
                <c:pt idx="27">
                  <c:v>-8.2152606811426256</c:v>
                </c:pt>
                <c:pt idx="28">
                  <c:v>-8.2152606811426256</c:v>
                </c:pt>
                <c:pt idx="29">
                  <c:v>-8.2152606811426256</c:v>
                </c:pt>
                <c:pt idx="30">
                  <c:v>-8.2152606811426256</c:v>
                </c:pt>
                <c:pt idx="31">
                  <c:v>-8.2152606811426256</c:v>
                </c:pt>
                <c:pt idx="32">
                  <c:v>-8.2152606811426256</c:v>
                </c:pt>
                <c:pt idx="33">
                  <c:v>-8.2152606811426256</c:v>
                </c:pt>
                <c:pt idx="34">
                  <c:v>-8.2152606811426256</c:v>
                </c:pt>
                <c:pt idx="35">
                  <c:v>-8.2152606811426256</c:v>
                </c:pt>
                <c:pt idx="36">
                  <c:v>-8.2152606811426256</c:v>
                </c:pt>
                <c:pt idx="37">
                  <c:v>-8.2152606811426256</c:v>
                </c:pt>
                <c:pt idx="38">
                  <c:v>-8.2152606811426256</c:v>
                </c:pt>
                <c:pt idx="39">
                  <c:v>-8.2152606811426256</c:v>
                </c:pt>
                <c:pt idx="40">
                  <c:v>-8.2152606811426256</c:v>
                </c:pt>
                <c:pt idx="41">
                  <c:v>-8.2152606811426256</c:v>
                </c:pt>
                <c:pt idx="42">
                  <c:v>-8.2152606811426256</c:v>
                </c:pt>
                <c:pt idx="43">
                  <c:v>-8.2152606811426256</c:v>
                </c:pt>
                <c:pt idx="44">
                  <c:v>-8.2152606811426256</c:v>
                </c:pt>
                <c:pt idx="45">
                  <c:v>-8.2152606811426256</c:v>
                </c:pt>
                <c:pt idx="46">
                  <c:v>-8.2152606811426256</c:v>
                </c:pt>
                <c:pt idx="47">
                  <c:v>-8.2152606811426256</c:v>
                </c:pt>
                <c:pt idx="48">
                  <c:v>-8.2152606811426256</c:v>
                </c:pt>
                <c:pt idx="49">
                  <c:v>-8.2152606811426256</c:v>
                </c:pt>
                <c:pt idx="50">
                  <c:v>-8.2152606811426256</c:v>
                </c:pt>
                <c:pt idx="51">
                  <c:v>-8.2152606811426256</c:v>
                </c:pt>
                <c:pt idx="52">
                  <c:v>-8.2152606811426256</c:v>
                </c:pt>
                <c:pt idx="53">
                  <c:v>-8.2152606811426256</c:v>
                </c:pt>
                <c:pt idx="54">
                  <c:v>-8.2152606811426256</c:v>
                </c:pt>
                <c:pt idx="55">
                  <c:v>-8.2152606811426256</c:v>
                </c:pt>
                <c:pt idx="56">
                  <c:v>-8.2152606811426256</c:v>
                </c:pt>
                <c:pt idx="57">
                  <c:v>-8.2152606811426256</c:v>
                </c:pt>
                <c:pt idx="58">
                  <c:v>-8.2152606811426256</c:v>
                </c:pt>
                <c:pt idx="59">
                  <c:v>-8.2152606811426256</c:v>
                </c:pt>
                <c:pt idx="60">
                  <c:v>-8.2152606811426256</c:v>
                </c:pt>
                <c:pt idx="61">
                  <c:v>-8.2152606811426256</c:v>
                </c:pt>
                <c:pt idx="62">
                  <c:v>-8.2152606811426256</c:v>
                </c:pt>
                <c:pt idx="63">
                  <c:v>-8.2152606811426256</c:v>
                </c:pt>
                <c:pt idx="64">
                  <c:v>-8.2152606811426256</c:v>
                </c:pt>
                <c:pt idx="65">
                  <c:v>-8.2152606811426256</c:v>
                </c:pt>
                <c:pt idx="66">
                  <c:v>-8.2152606811426256</c:v>
                </c:pt>
                <c:pt idx="67">
                  <c:v>-8.2152606811426256</c:v>
                </c:pt>
                <c:pt idx="68">
                  <c:v>-8.2152606811426256</c:v>
                </c:pt>
                <c:pt idx="69">
                  <c:v>-8.2152606811426256</c:v>
                </c:pt>
                <c:pt idx="70">
                  <c:v>-8.2152606811426256</c:v>
                </c:pt>
                <c:pt idx="71">
                  <c:v>-8.2152606811426256</c:v>
                </c:pt>
                <c:pt idx="72">
                  <c:v>-8.2152606811426256</c:v>
                </c:pt>
                <c:pt idx="73">
                  <c:v>-8.2152606811426256</c:v>
                </c:pt>
                <c:pt idx="74">
                  <c:v>-8.2152606811426256</c:v>
                </c:pt>
                <c:pt idx="75">
                  <c:v>-8.2152606811426256</c:v>
                </c:pt>
                <c:pt idx="76">
                  <c:v>-8.2152606811426256</c:v>
                </c:pt>
                <c:pt idx="77">
                  <c:v>-8.2152606811426256</c:v>
                </c:pt>
                <c:pt idx="78">
                  <c:v>-8.2152606811426256</c:v>
                </c:pt>
                <c:pt idx="79">
                  <c:v>-8.2152606811426256</c:v>
                </c:pt>
                <c:pt idx="80">
                  <c:v>-8.2152606811426256</c:v>
                </c:pt>
                <c:pt idx="81">
                  <c:v>-8.2152606811426256</c:v>
                </c:pt>
                <c:pt idx="82">
                  <c:v>-8.2152606811426256</c:v>
                </c:pt>
                <c:pt idx="83">
                  <c:v>-8.2152606811426256</c:v>
                </c:pt>
                <c:pt idx="84">
                  <c:v>-8.2152606811426256</c:v>
                </c:pt>
                <c:pt idx="85">
                  <c:v>-8.2152606811426256</c:v>
                </c:pt>
                <c:pt idx="86">
                  <c:v>-8.2152606811426256</c:v>
                </c:pt>
                <c:pt idx="87">
                  <c:v>-8.2152606811426256</c:v>
                </c:pt>
                <c:pt idx="88">
                  <c:v>-8.2152606811426256</c:v>
                </c:pt>
                <c:pt idx="89">
                  <c:v>-8.2152606811426256</c:v>
                </c:pt>
                <c:pt idx="90">
                  <c:v>-8.2152606811426256</c:v>
                </c:pt>
                <c:pt idx="91">
                  <c:v>-8.2152606811426256</c:v>
                </c:pt>
                <c:pt idx="92">
                  <c:v>-8.2152606811426256</c:v>
                </c:pt>
                <c:pt idx="93">
                  <c:v>-8.2152606811426256</c:v>
                </c:pt>
                <c:pt idx="94">
                  <c:v>-8.2152606811426256</c:v>
                </c:pt>
                <c:pt idx="95">
                  <c:v>-8.2152606811426256</c:v>
                </c:pt>
                <c:pt idx="96">
                  <c:v>-8.2152606811426256</c:v>
                </c:pt>
                <c:pt idx="97">
                  <c:v>-8.2152606811426256</c:v>
                </c:pt>
                <c:pt idx="98">
                  <c:v>-8.2152606811426256</c:v>
                </c:pt>
                <c:pt idx="99">
                  <c:v>-8.2152606811426256</c:v>
                </c:pt>
                <c:pt idx="100">
                  <c:v>-8.2152606811426256</c:v>
                </c:pt>
                <c:pt idx="101">
                  <c:v>-8.2152606811426256</c:v>
                </c:pt>
                <c:pt idx="102">
                  <c:v>-8.2152606811426256</c:v>
                </c:pt>
                <c:pt idx="103">
                  <c:v>-8.2152606811426256</c:v>
                </c:pt>
                <c:pt idx="104">
                  <c:v>-8.2152606811426256</c:v>
                </c:pt>
                <c:pt idx="105">
                  <c:v>-8.2152606811426256</c:v>
                </c:pt>
                <c:pt idx="106">
                  <c:v>-8.2152606811426256</c:v>
                </c:pt>
                <c:pt idx="107">
                  <c:v>-8.2152606811426256</c:v>
                </c:pt>
                <c:pt idx="108">
                  <c:v>-8.2152606811426256</c:v>
                </c:pt>
                <c:pt idx="109">
                  <c:v>-8.2152606811426256</c:v>
                </c:pt>
                <c:pt idx="110">
                  <c:v>-8.2152606811426256</c:v>
                </c:pt>
                <c:pt idx="111">
                  <c:v>-8.2152606811426256</c:v>
                </c:pt>
                <c:pt idx="112">
                  <c:v>-8.2152606811426256</c:v>
                </c:pt>
                <c:pt idx="113">
                  <c:v>-8.2152606811426256</c:v>
                </c:pt>
                <c:pt idx="114">
                  <c:v>-8.2152606811426256</c:v>
                </c:pt>
                <c:pt idx="115">
                  <c:v>-8.2152606811426256</c:v>
                </c:pt>
                <c:pt idx="116">
                  <c:v>-8.2152606811426256</c:v>
                </c:pt>
                <c:pt idx="117">
                  <c:v>-8.2152606811426256</c:v>
                </c:pt>
                <c:pt idx="118">
                  <c:v>-8.2152606811426256</c:v>
                </c:pt>
                <c:pt idx="119">
                  <c:v>-8.2152606811426256</c:v>
                </c:pt>
                <c:pt idx="120">
                  <c:v>-8.2152606811426256</c:v>
                </c:pt>
                <c:pt idx="121">
                  <c:v>-8.2152606811426256</c:v>
                </c:pt>
                <c:pt idx="122">
                  <c:v>-8.2152606811426256</c:v>
                </c:pt>
                <c:pt idx="123">
                  <c:v>-8.2152606811426256</c:v>
                </c:pt>
                <c:pt idx="124">
                  <c:v>-8.2152606811426256</c:v>
                </c:pt>
                <c:pt idx="125">
                  <c:v>-8.2152606811426256</c:v>
                </c:pt>
                <c:pt idx="126">
                  <c:v>-8.2152606811426256</c:v>
                </c:pt>
                <c:pt idx="127">
                  <c:v>-8.2152606811426256</c:v>
                </c:pt>
                <c:pt idx="128">
                  <c:v>-8.2152606811426256</c:v>
                </c:pt>
                <c:pt idx="129">
                  <c:v>-8.2152606811426256</c:v>
                </c:pt>
                <c:pt idx="130">
                  <c:v>-8.2152606811426256</c:v>
                </c:pt>
                <c:pt idx="131">
                  <c:v>-8.2152606811426256</c:v>
                </c:pt>
                <c:pt idx="132">
                  <c:v>-8.2152606811426256</c:v>
                </c:pt>
                <c:pt idx="133">
                  <c:v>-8.2152606811426256</c:v>
                </c:pt>
                <c:pt idx="134">
                  <c:v>-8.2152606811426256</c:v>
                </c:pt>
                <c:pt idx="135">
                  <c:v>-8.2152606811426256</c:v>
                </c:pt>
                <c:pt idx="136">
                  <c:v>-8.2152606811426256</c:v>
                </c:pt>
                <c:pt idx="137">
                  <c:v>-8.2152606811426256</c:v>
                </c:pt>
                <c:pt idx="138">
                  <c:v>-8.2152606811426256</c:v>
                </c:pt>
                <c:pt idx="139">
                  <c:v>-8.2152606811426256</c:v>
                </c:pt>
                <c:pt idx="140">
                  <c:v>-8.2152606811426256</c:v>
                </c:pt>
                <c:pt idx="141">
                  <c:v>-8.2152606811426256</c:v>
                </c:pt>
                <c:pt idx="142">
                  <c:v>-8.2152606811426256</c:v>
                </c:pt>
                <c:pt idx="143">
                  <c:v>-8.2152606811426256</c:v>
                </c:pt>
                <c:pt idx="144">
                  <c:v>-8.2152606811426256</c:v>
                </c:pt>
                <c:pt idx="145">
                  <c:v>-8.2152606811426256</c:v>
                </c:pt>
                <c:pt idx="146">
                  <c:v>-8.2152606811426256</c:v>
                </c:pt>
                <c:pt idx="147">
                  <c:v>-8.2152606811426256</c:v>
                </c:pt>
                <c:pt idx="148">
                  <c:v>-8.2152606811426256</c:v>
                </c:pt>
                <c:pt idx="149">
                  <c:v>-8.2152606811426256</c:v>
                </c:pt>
                <c:pt idx="150">
                  <c:v>-8.2152606811426256</c:v>
                </c:pt>
                <c:pt idx="151">
                  <c:v>-8.2152606811426256</c:v>
                </c:pt>
                <c:pt idx="152">
                  <c:v>-8.2152606811426256</c:v>
                </c:pt>
                <c:pt idx="153">
                  <c:v>-8.2152606811426256</c:v>
                </c:pt>
                <c:pt idx="154">
                  <c:v>-8.2152606811426256</c:v>
                </c:pt>
                <c:pt idx="155">
                  <c:v>-8.2152606811426256</c:v>
                </c:pt>
                <c:pt idx="156">
                  <c:v>-8.2152606811426256</c:v>
                </c:pt>
                <c:pt idx="157">
                  <c:v>-8.2152606811426256</c:v>
                </c:pt>
                <c:pt idx="158">
                  <c:v>-8.2152606811426256</c:v>
                </c:pt>
                <c:pt idx="159">
                  <c:v>-8.2152606811426256</c:v>
                </c:pt>
                <c:pt idx="160">
                  <c:v>-8.2152606811426256</c:v>
                </c:pt>
                <c:pt idx="161">
                  <c:v>-8.2152606811426256</c:v>
                </c:pt>
                <c:pt idx="162">
                  <c:v>-8.2152606811426256</c:v>
                </c:pt>
                <c:pt idx="163">
                  <c:v>-8.2152606811426256</c:v>
                </c:pt>
                <c:pt idx="164">
                  <c:v>-8.2152606811426256</c:v>
                </c:pt>
                <c:pt idx="165">
                  <c:v>-8.2152606811426256</c:v>
                </c:pt>
                <c:pt idx="166">
                  <c:v>-8.2152606811426256</c:v>
                </c:pt>
                <c:pt idx="167">
                  <c:v>-8.2152606811426256</c:v>
                </c:pt>
                <c:pt idx="168">
                  <c:v>-8.2152606811426256</c:v>
                </c:pt>
                <c:pt idx="169">
                  <c:v>-8.2152606811426256</c:v>
                </c:pt>
                <c:pt idx="170">
                  <c:v>-8.2152606811426256</c:v>
                </c:pt>
                <c:pt idx="171">
                  <c:v>-8.2152606811426256</c:v>
                </c:pt>
                <c:pt idx="172">
                  <c:v>-8.2152606811426256</c:v>
                </c:pt>
                <c:pt idx="173">
                  <c:v>-8.2152606811426256</c:v>
                </c:pt>
                <c:pt idx="174">
                  <c:v>-8.2152606811426256</c:v>
                </c:pt>
                <c:pt idx="175">
                  <c:v>-8.2152606811426256</c:v>
                </c:pt>
                <c:pt idx="176">
                  <c:v>-8.2152606811426256</c:v>
                </c:pt>
                <c:pt idx="177">
                  <c:v>-8.2152606811426256</c:v>
                </c:pt>
                <c:pt idx="178">
                  <c:v>-8.2152606811426256</c:v>
                </c:pt>
                <c:pt idx="179">
                  <c:v>-8.2152606811426256</c:v>
                </c:pt>
                <c:pt idx="180">
                  <c:v>-8.2152606811426256</c:v>
                </c:pt>
                <c:pt idx="181">
                  <c:v>-8.2152606811426256</c:v>
                </c:pt>
                <c:pt idx="182">
                  <c:v>-8.2152606811426256</c:v>
                </c:pt>
                <c:pt idx="183">
                  <c:v>-8.2152606811426256</c:v>
                </c:pt>
                <c:pt idx="184">
                  <c:v>-8.2152606811426256</c:v>
                </c:pt>
                <c:pt idx="185">
                  <c:v>-8.2152606811426256</c:v>
                </c:pt>
                <c:pt idx="186">
                  <c:v>-8.2152606811426256</c:v>
                </c:pt>
                <c:pt idx="187">
                  <c:v>-8.2152606811426256</c:v>
                </c:pt>
                <c:pt idx="188">
                  <c:v>-8.2152606811426256</c:v>
                </c:pt>
                <c:pt idx="189">
                  <c:v>-8.2152606811426256</c:v>
                </c:pt>
                <c:pt idx="190">
                  <c:v>-8.2152606811426256</c:v>
                </c:pt>
                <c:pt idx="191">
                  <c:v>-8.2152606811426256</c:v>
                </c:pt>
                <c:pt idx="192">
                  <c:v>-8.2152606811426256</c:v>
                </c:pt>
                <c:pt idx="193">
                  <c:v>-8.2152606811426256</c:v>
                </c:pt>
                <c:pt idx="194">
                  <c:v>-8.2152606811426256</c:v>
                </c:pt>
                <c:pt idx="195">
                  <c:v>-8.2152606811426256</c:v>
                </c:pt>
                <c:pt idx="196">
                  <c:v>-8.2152606811426256</c:v>
                </c:pt>
                <c:pt idx="197">
                  <c:v>-8.2152606811426256</c:v>
                </c:pt>
                <c:pt idx="198">
                  <c:v>-8.2152606811426256</c:v>
                </c:pt>
                <c:pt idx="199">
                  <c:v>-8.2152606811426256</c:v>
                </c:pt>
                <c:pt idx="200">
                  <c:v>-8.2152606811426256</c:v>
                </c:pt>
                <c:pt idx="201">
                  <c:v>-8.2152606811426256</c:v>
                </c:pt>
                <c:pt idx="202">
                  <c:v>-8.2152606811426256</c:v>
                </c:pt>
                <c:pt idx="203">
                  <c:v>-8.2152606811426256</c:v>
                </c:pt>
                <c:pt idx="204">
                  <c:v>-8.2152606811426256</c:v>
                </c:pt>
                <c:pt idx="205">
                  <c:v>-8.2152606811426256</c:v>
                </c:pt>
                <c:pt idx="206">
                  <c:v>-8.2152606811426256</c:v>
                </c:pt>
                <c:pt idx="207">
                  <c:v>-8.2152606811426256</c:v>
                </c:pt>
                <c:pt idx="208">
                  <c:v>-8.2152606811426256</c:v>
                </c:pt>
                <c:pt idx="209">
                  <c:v>-8.2152606811426256</c:v>
                </c:pt>
                <c:pt idx="210">
                  <c:v>-8.2152606811426256</c:v>
                </c:pt>
                <c:pt idx="211">
                  <c:v>-8.2152606811426256</c:v>
                </c:pt>
                <c:pt idx="212">
                  <c:v>-8.2152606811426256</c:v>
                </c:pt>
                <c:pt idx="213">
                  <c:v>-8.2152606811426256</c:v>
                </c:pt>
                <c:pt idx="214">
                  <c:v>-8.2152606811426256</c:v>
                </c:pt>
                <c:pt idx="215">
                  <c:v>-8.2152606811426256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40-Other</c:v>
                </c:pt>
                <c:pt idx="199">
                  <c:v>40-Other</c:v>
                </c:pt>
                <c:pt idx="200">
                  <c:v>40-Other</c:v>
                </c:pt>
                <c:pt idx="201">
                  <c:v>40-Other</c:v>
                </c:pt>
                <c:pt idx="202">
                  <c:v>40-Other</c:v>
                </c:pt>
                <c:pt idx="203">
                  <c:v>40-Other</c:v>
                </c:pt>
                <c:pt idx="204">
                  <c:v>40-Other</c:v>
                </c:pt>
                <c:pt idx="205">
                  <c:v>40-Other</c:v>
                </c:pt>
                <c:pt idx="206">
                  <c:v>40-Other</c:v>
                </c:pt>
                <c:pt idx="207">
                  <c:v>41-USGS</c:v>
                </c:pt>
                <c:pt idx="208">
                  <c:v>41-USGS</c:v>
                </c:pt>
                <c:pt idx="209">
                  <c:v>41-USGS</c:v>
                </c:pt>
                <c:pt idx="210">
                  <c:v>41-USGS</c:v>
                </c:pt>
                <c:pt idx="211">
                  <c:v>41-USGS</c:v>
                </c:pt>
                <c:pt idx="212">
                  <c:v>41-USGS</c:v>
                </c:pt>
                <c:pt idx="213">
                  <c:v>41-USGS</c:v>
                </c:pt>
                <c:pt idx="214">
                  <c:v>41-USGS</c:v>
                </c:pt>
                <c:pt idx="215">
                  <c:v>41-USGS</c:v>
                </c:pt>
              </c:strCache>
            </c:strRef>
          </c:cat>
          <c:val>
            <c:numRef>
              <c:f>Results!$AM$4:$AM$219</c:f>
              <c:numCache>
                <c:formatCode>0.00</c:formatCode>
                <c:ptCount val="216"/>
                <c:pt idx="0">
                  <c:v>1.7847393188573748</c:v>
                </c:pt>
                <c:pt idx="1">
                  <c:v>1.7847393188573748</c:v>
                </c:pt>
                <c:pt idx="2">
                  <c:v>1.7847393188573748</c:v>
                </c:pt>
                <c:pt idx="3">
                  <c:v>1.7847393188573748</c:v>
                </c:pt>
                <c:pt idx="4">
                  <c:v>1.7847393188573748</c:v>
                </c:pt>
                <c:pt idx="5">
                  <c:v>1.7847393188573748</c:v>
                </c:pt>
                <c:pt idx="6">
                  <c:v>1.7847393188573748</c:v>
                </c:pt>
                <c:pt idx="7">
                  <c:v>1.7847393188573748</c:v>
                </c:pt>
                <c:pt idx="8">
                  <c:v>1.7847393188573748</c:v>
                </c:pt>
                <c:pt idx="9">
                  <c:v>1.7847393188573748</c:v>
                </c:pt>
                <c:pt idx="10">
                  <c:v>1.7847393188573748</c:v>
                </c:pt>
                <c:pt idx="11">
                  <c:v>1.7847393188573748</c:v>
                </c:pt>
                <c:pt idx="12">
                  <c:v>1.7847393188573748</c:v>
                </c:pt>
                <c:pt idx="13">
                  <c:v>1.7847393188573748</c:v>
                </c:pt>
                <c:pt idx="14">
                  <c:v>1.7847393188573748</c:v>
                </c:pt>
                <c:pt idx="15">
                  <c:v>1.7847393188573748</c:v>
                </c:pt>
                <c:pt idx="16">
                  <c:v>1.7847393188573748</c:v>
                </c:pt>
                <c:pt idx="17">
                  <c:v>1.7847393188573748</c:v>
                </c:pt>
                <c:pt idx="18">
                  <c:v>1.7847393188573748</c:v>
                </c:pt>
                <c:pt idx="19">
                  <c:v>1.7847393188573748</c:v>
                </c:pt>
                <c:pt idx="20">
                  <c:v>1.7847393188573748</c:v>
                </c:pt>
                <c:pt idx="21">
                  <c:v>1.7847393188573748</c:v>
                </c:pt>
                <c:pt idx="22">
                  <c:v>1.7847393188573748</c:v>
                </c:pt>
                <c:pt idx="23">
                  <c:v>1.7847393188573748</c:v>
                </c:pt>
                <c:pt idx="24">
                  <c:v>1.7847393188573748</c:v>
                </c:pt>
                <c:pt idx="25">
                  <c:v>1.7847393188573748</c:v>
                </c:pt>
                <c:pt idx="26">
                  <c:v>1.7847393188573748</c:v>
                </c:pt>
                <c:pt idx="27">
                  <c:v>1.7847393188573748</c:v>
                </c:pt>
                <c:pt idx="28">
                  <c:v>1.7847393188573748</c:v>
                </c:pt>
                <c:pt idx="29">
                  <c:v>1.7847393188573748</c:v>
                </c:pt>
                <c:pt idx="30">
                  <c:v>1.7847393188573748</c:v>
                </c:pt>
                <c:pt idx="31">
                  <c:v>1.7847393188573748</c:v>
                </c:pt>
                <c:pt idx="32">
                  <c:v>1.7847393188573748</c:v>
                </c:pt>
                <c:pt idx="33">
                  <c:v>1.7847393188573748</c:v>
                </c:pt>
                <c:pt idx="34">
                  <c:v>1.7847393188573748</c:v>
                </c:pt>
                <c:pt idx="35">
                  <c:v>1.7847393188573748</c:v>
                </c:pt>
                <c:pt idx="36">
                  <c:v>1.7847393188573748</c:v>
                </c:pt>
                <c:pt idx="37">
                  <c:v>1.7847393188573748</c:v>
                </c:pt>
                <c:pt idx="38">
                  <c:v>1.7847393188573748</c:v>
                </c:pt>
                <c:pt idx="39">
                  <c:v>1.7847393188573748</c:v>
                </c:pt>
                <c:pt idx="40">
                  <c:v>1.7847393188573748</c:v>
                </c:pt>
                <c:pt idx="41">
                  <c:v>1.7847393188573748</c:v>
                </c:pt>
                <c:pt idx="42">
                  <c:v>1.7847393188573748</c:v>
                </c:pt>
                <c:pt idx="43">
                  <c:v>1.7847393188573748</c:v>
                </c:pt>
                <c:pt idx="44">
                  <c:v>1.7847393188573748</c:v>
                </c:pt>
                <c:pt idx="45">
                  <c:v>1.7847393188573748</c:v>
                </c:pt>
                <c:pt idx="46">
                  <c:v>1.7847393188573748</c:v>
                </c:pt>
                <c:pt idx="47">
                  <c:v>1.7847393188573748</c:v>
                </c:pt>
                <c:pt idx="48">
                  <c:v>1.7847393188573748</c:v>
                </c:pt>
                <c:pt idx="49">
                  <c:v>1.7847393188573748</c:v>
                </c:pt>
                <c:pt idx="50">
                  <c:v>1.7847393188573748</c:v>
                </c:pt>
                <c:pt idx="51">
                  <c:v>1.7847393188573748</c:v>
                </c:pt>
                <c:pt idx="52">
                  <c:v>1.7847393188573748</c:v>
                </c:pt>
                <c:pt idx="53">
                  <c:v>1.7847393188573748</c:v>
                </c:pt>
                <c:pt idx="54">
                  <c:v>1.7847393188573748</c:v>
                </c:pt>
                <c:pt idx="55">
                  <c:v>1.7847393188573748</c:v>
                </c:pt>
                <c:pt idx="56">
                  <c:v>1.7847393188573748</c:v>
                </c:pt>
                <c:pt idx="57">
                  <c:v>1.7847393188573748</c:v>
                </c:pt>
                <c:pt idx="58">
                  <c:v>1.7847393188573748</c:v>
                </c:pt>
                <c:pt idx="59">
                  <c:v>1.7847393188573748</c:v>
                </c:pt>
                <c:pt idx="60">
                  <c:v>1.7847393188573748</c:v>
                </c:pt>
                <c:pt idx="61">
                  <c:v>1.7847393188573748</c:v>
                </c:pt>
                <c:pt idx="62">
                  <c:v>1.7847393188573748</c:v>
                </c:pt>
                <c:pt idx="63">
                  <c:v>1.7847393188573748</c:v>
                </c:pt>
                <c:pt idx="64">
                  <c:v>1.7847393188573748</c:v>
                </c:pt>
                <c:pt idx="65">
                  <c:v>1.7847393188573748</c:v>
                </c:pt>
                <c:pt idx="66">
                  <c:v>1.7847393188573748</c:v>
                </c:pt>
                <c:pt idx="67">
                  <c:v>1.7847393188573748</c:v>
                </c:pt>
                <c:pt idx="68">
                  <c:v>1.7847393188573748</c:v>
                </c:pt>
                <c:pt idx="69">
                  <c:v>1.7847393188573748</c:v>
                </c:pt>
                <c:pt idx="70">
                  <c:v>1.7847393188573748</c:v>
                </c:pt>
                <c:pt idx="71">
                  <c:v>1.7847393188573748</c:v>
                </c:pt>
                <c:pt idx="72">
                  <c:v>1.7847393188573748</c:v>
                </c:pt>
                <c:pt idx="73">
                  <c:v>1.7847393188573748</c:v>
                </c:pt>
                <c:pt idx="74">
                  <c:v>1.7847393188573748</c:v>
                </c:pt>
                <c:pt idx="75">
                  <c:v>1.7847393188573748</c:v>
                </c:pt>
                <c:pt idx="76">
                  <c:v>1.7847393188573748</c:v>
                </c:pt>
                <c:pt idx="77">
                  <c:v>1.7847393188573748</c:v>
                </c:pt>
                <c:pt idx="78">
                  <c:v>1.7847393188573748</c:v>
                </c:pt>
                <c:pt idx="79">
                  <c:v>1.7847393188573748</c:v>
                </c:pt>
                <c:pt idx="80">
                  <c:v>1.7847393188573748</c:v>
                </c:pt>
                <c:pt idx="81">
                  <c:v>1.7847393188573748</c:v>
                </c:pt>
                <c:pt idx="82">
                  <c:v>1.7847393188573748</c:v>
                </c:pt>
                <c:pt idx="83">
                  <c:v>1.7847393188573748</c:v>
                </c:pt>
                <c:pt idx="84">
                  <c:v>1.7847393188573748</c:v>
                </c:pt>
                <c:pt idx="85">
                  <c:v>1.7847393188573748</c:v>
                </c:pt>
                <c:pt idx="86">
                  <c:v>1.7847393188573748</c:v>
                </c:pt>
                <c:pt idx="87">
                  <c:v>1.7847393188573748</c:v>
                </c:pt>
                <c:pt idx="88">
                  <c:v>1.7847393188573748</c:v>
                </c:pt>
                <c:pt idx="89">
                  <c:v>1.7847393188573748</c:v>
                </c:pt>
                <c:pt idx="90">
                  <c:v>1.7847393188573748</c:v>
                </c:pt>
                <c:pt idx="91">
                  <c:v>1.7847393188573748</c:v>
                </c:pt>
                <c:pt idx="92">
                  <c:v>1.7847393188573748</c:v>
                </c:pt>
                <c:pt idx="93">
                  <c:v>1.7847393188573748</c:v>
                </c:pt>
                <c:pt idx="94">
                  <c:v>1.7847393188573748</c:v>
                </c:pt>
                <c:pt idx="95">
                  <c:v>1.7847393188573748</c:v>
                </c:pt>
                <c:pt idx="96">
                  <c:v>1.7847393188573748</c:v>
                </c:pt>
                <c:pt idx="97">
                  <c:v>1.7847393188573748</c:v>
                </c:pt>
                <c:pt idx="98">
                  <c:v>1.7847393188573748</c:v>
                </c:pt>
                <c:pt idx="99">
                  <c:v>1.7847393188573748</c:v>
                </c:pt>
                <c:pt idx="100">
                  <c:v>1.7847393188573748</c:v>
                </c:pt>
                <c:pt idx="101">
                  <c:v>1.7847393188573748</c:v>
                </c:pt>
                <c:pt idx="102">
                  <c:v>1.7847393188573748</c:v>
                </c:pt>
                <c:pt idx="103">
                  <c:v>1.7847393188573748</c:v>
                </c:pt>
                <c:pt idx="104">
                  <c:v>1.7847393188573748</c:v>
                </c:pt>
                <c:pt idx="105">
                  <c:v>1.7847393188573748</c:v>
                </c:pt>
                <c:pt idx="106">
                  <c:v>1.7847393188573748</c:v>
                </c:pt>
                <c:pt idx="107">
                  <c:v>1.7847393188573748</c:v>
                </c:pt>
                <c:pt idx="108">
                  <c:v>1.7847393188573748</c:v>
                </c:pt>
                <c:pt idx="109">
                  <c:v>1.7847393188573748</c:v>
                </c:pt>
                <c:pt idx="110">
                  <c:v>1.7847393188573748</c:v>
                </c:pt>
                <c:pt idx="111">
                  <c:v>1.7847393188573748</c:v>
                </c:pt>
                <c:pt idx="112">
                  <c:v>1.7847393188573748</c:v>
                </c:pt>
                <c:pt idx="113">
                  <c:v>1.7847393188573748</c:v>
                </c:pt>
                <c:pt idx="114">
                  <c:v>1.7847393188573748</c:v>
                </c:pt>
                <c:pt idx="115">
                  <c:v>1.7847393188573748</c:v>
                </c:pt>
                <c:pt idx="116">
                  <c:v>1.7847393188573748</c:v>
                </c:pt>
                <c:pt idx="117">
                  <c:v>1.7847393188573748</c:v>
                </c:pt>
                <c:pt idx="118">
                  <c:v>1.7847393188573748</c:v>
                </c:pt>
                <c:pt idx="119">
                  <c:v>1.7847393188573748</c:v>
                </c:pt>
                <c:pt idx="120">
                  <c:v>1.7847393188573748</c:v>
                </c:pt>
                <c:pt idx="121">
                  <c:v>1.7847393188573748</c:v>
                </c:pt>
                <c:pt idx="122">
                  <c:v>1.7847393188573748</c:v>
                </c:pt>
                <c:pt idx="123">
                  <c:v>1.7847393188573748</c:v>
                </c:pt>
                <c:pt idx="124">
                  <c:v>1.7847393188573748</c:v>
                </c:pt>
                <c:pt idx="125">
                  <c:v>1.7847393188573748</c:v>
                </c:pt>
                <c:pt idx="126">
                  <c:v>1.7847393188573748</c:v>
                </c:pt>
                <c:pt idx="127">
                  <c:v>1.7847393188573748</c:v>
                </c:pt>
                <c:pt idx="128">
                  <c:v>1.7847393188573748</c:v>
                </c:pt>
                <c:pt idx="129">
                  <c:v>1.7847393188573748</c:v>
                </c:pt>
                <c:pt idx="130">
                  <c:v>1.7847393188573748</c:v>
                </c:pt>
                <c:pt idx="131">
                  <c:v>1.7847393188573748</c:v>
                </c:pt>
                <c:pt idx="132">
                  <c:v>1.7847393188573748</c:v>
                </c:pt>
                <c:pt idx="133">
                  <c:v>1.7847393188573748</c:v>
                </c:pt>
                <c:pt idx="134">
                  <c:v>1.7847393188573748</c:v>
                </c:pt>
                <c:pt idx="135">
                  <c:v>1.7847393188573748</c:v>
                </c:pt>
                <c:pt idx="136">
                  <c:v>1.7847393188573748</c:v>
                </c:pt>
                <c:pt idx="137">
                  <c:v>1.7847393188573748</c:v>
                </c:pt>
                <c:pt idx="138">
                  <c:v>1.7847393188573748</c:v>
                </c:pt>
                <c:pt idx="139">
                  <c:v>1.7847393188573748</c:v>
                </c:pt>
                <c:pt idx="140">
                  <c:v>1.7847393188573748</c:v>
                </c:pt>
                <c:pt idx="141">
                  <c:v>1.7847393188573748</c:v>
                </c:pt>
                <c:pt idx="142">
                  <c:v>1.7847393188573748</c:v>
                </c:pt>
                <c:pt idx="143">
                  <c:v>1.7847393188573748</c:v>
                </c:pt>
                <c:pt idx="144">
                  <c:v>1.7847393188573748</c:v>
                </c:pt>
                <c:pt idx="145">
                  <c:v>1.7847393188573748</c:v>
                </c:pt>
                <c:pt idx="146">
                  <c:v>1.7847393188573748</c:v>
                </c:pt>
                <c:pt idx="147">
                  <c:v>1.7847393188573748</c:v>
                </c:pt>
                <c:pt idx="148">
                  <c:v>1.7847393188573748</c:v>
                </c:pt>
                <c:pt idx="149">
                  <c:v>1.7847393188573748</c:v>
                </c:pt>
                <c:pt idx="150">
                  <c:v>1.7847393188573748</c:v>
                </c:pt>
                <c:pt idx="151">
                  <c:v>1.7847393188573748</c:v>
                </c:pt>
                <c:pt idx="152">
                  <c:v>1.7847393188573748</c:v>
                </c:pt>
                <c:pt idx="153">
                  <c:v>1.7847393188573748</c:v>
                </c:pt>
                <c:pt idx="154">
                  <c:v>1.7847393188573748</c:v>
                </c:pt>
                <c:pt idx="155">
                  <c:v>1.7847393188573748</c:v>
                </c:pt>
                <c:pt idx="156">
                  <c:v>1.7847393188573748</c:v>
                </c:pt>
                <c:pt idx="157">
                  <c:v>1.7847393188573748</c:v>
                </c:pt>
                <c:pt idx="158">
                  <c:v>1.7847393188573748</c:v>
                </c:pt>
                <c:pt idx="159">
                  <c:v>1.7847393188573748</c:v>
                </c:pt>
                <c:pt idx="160">
                  <c:v>1.7847393188573748</c:v>
                </c:pt>
                <c:pt idx="161">
                  <c:v>1.7847393188573748</c:v>
                </c:pt>
                <c:pt idx="162">
                  <c:v>1.7847393188573748</c:v>
                </c:pt>
                <c:pt idx="163">
                  <c:v>1.7847393188573748</c:v>
                </c:pt>
                <c:pt idx="164">
                  <c:v>1.7847393188573748</c:v>
                </c:pt>
                <c:pt idx="165">
                  <c:v>1.7847393188573748</c:v>
                </c:pt>
                <c:pt idx="166">
                  <c:v>1.7847393188573748</c:v>
                </c:pt>
                <c:pt idx="167">
                  <c:v>1.7847393188573748</c:v>
                </c:pt>
                <c:pt idx="168">
                  <c:v>1.7847393188573748</c:v>
                </c:pt>
                <c:pt idx="169">
                  <c:v>1.7847393188573748</c:v>
                </c:pt>
                <c:pt idx="170">
                  <c:v>1.7847393188573748</c:v>
                </c:pt>
                <c:pt idx="171">
                  <c:v>1.7847393188573748</c:v>
                </c:pt>
                <c:pt idx="172">
                  <c:v>1.7847393188573748</c:v>
                </c:pt>
                <c:pt idx="173">
                  <c:v>1.7847393188573748</c:v>
                </c:pt>
                <c:pt idx="174">
                  <c:v>1.7847393188573748</c:v>
                </c:pt>
                <c:pt idx="175">
                  <c:v>1.7847393188573748</c:v>
                </c:pt>
                <c:pt idx="176">
                  <c:v>1.7847393188573748</c:v>
                </c:pt>
                <c:pt idx="177">
                  <c:v>1.7847393188573748</c:v>
                </c:pt>
                <c:pt idx="178">
                  <c:v>1.7847393188573748</c:v>
                </c:pt>
                <c:pt idx="179">
                  <c:v>1.7847393188573748</c:v>
                </c:pt>
                <c:pt idx="180">
                  <c:v>1.7847393188573748</c:v>
                </c:pt>
                <c:pt idx="181">
                  <c:v>1.7847393188573748</c:v>
                </c:pt>
                <c:pt idx="182">
                  <c:v>1.7847393188573748</c:v>
                </c:pt>
                <c:pt idx="183">
                  <c:v>1.7847393188573748</c:v>
                </c:pt>
                <c:pt idx="184">
                  <c:v>1.7847393188573748</c:v>
                </c:pt>
                <c:pt idx="185">
                  <c:v>1.7847393188573748</c:v>
                </c:pt>
                <c:pt idx="186">
                  <c:v>1.7847393188573748</c:v>
                </c:pt>
                <c:pt idx="187">
                  <c:v>1.7847393188573748</c:v>
                </c:pt>
                <c:pt idx="188">
                  <c:v>1.7847393188573748</c:v>
                </c:pt>
                <c:pt idx="189">
                  <c:v>1.7847393188573748</c:v>
                </c:pt>
                <c:pt idx="190">
                  <c:v>1.7847393188573748</c:v>
                </c:pt>
                <c:pt idx="191">
                  <c:v>1.7847393188573748</c:v>
                </c:pt>
                <c:pt idx="192">
                  <c:v>1.7847393188573748</c:v>
                </c:pt>
                <c:pt idx="193">
                  <c:v>1.7847393188573748</c:v>
                </c:pt>
                <c:pt idx="194">
                  <c:v>1.7847393188573748</c:v>
                </c:pt>
                <c:pt idx="195">
                  <c:v>1.7847393188573748</c:v>
                </c:pt>
                <c:pt idx="196">
                  <c:v>1.7847393188573748</c:v>
                </c:pt>
                <c:pt idx="197">
                  <c:v>1.7847393188573748</c:v>
                </c:pt>
                <c:pt idx="198">
                  <c:v>1.7847393188573748</c:v>
                </c:pt>
                <c:pt idx="199">
                  <c:v>1.7847393188573748</c:v>
                </c:pt>
                <c:pt idx="200">
                  <c:v>1.7847393188573748</c:v>
                </c:pt>
                <c:pt idx="201">
                  <c:v>1.7847393188573748</c:v>
                </c:pt>
                <c:pt idx="202">
                  <c:v>1.7847393188573748</c:v>
                </c:pt>
                <c:pt idx="203">
                  <c:v>1.7847393188573748</c:v>
                </c:pt>
                <c:pt idx="204">
                  <c:v>1.7847393188573748</c:v>
                </c:pt>
                <c:pt idx="205">
                  <c:v>1.7847393188573748</c:v>
                </c:pt>
                <c:pt idx="206">
                  <c:v>1.7847393188573748</c:v>
                </c:pt>
                <c:pt idx="207">
                  <c:v>1.7847393188573748</c:v>
                </c:pt>
                <c:pt idx="208">
                  <c:v>1.7847393188573748</c:v>
                </c:pt>
                <c:pt idx="209">
                  <c:v>1.7847393188573748</c:v>
                </c:pt>
                <c:pt idx="210">
                  <c:v>1.7847393188573748</c:v>
                </c:pt>
                <c:pt idx="211">
                  <c:v>1.7847393188573748</c:v>
                </c:pt>
                <c:pt idx="212">
                  <c:v>1.7847393188573748</c:v>
                </c:pt>
                <c:pt idx="213">
                  <c:v>1.7847393188573748</c:v>
                </c:pt>
                <c:pt idx="214">
                  <c:v>1.7847393188573748</c:v>
                </c:pt>
                <c:pt idx="215">
                  <c:v>1.7847393188573748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40-Other</c:v>
                </c:pt>
                <c:pt idx="199">
                  <c:v>40-Other</c:v>
                </c:pt>
                <c:pt idx="200">
                  <c:v>40-Other</c:v>
                </c:pt>
                <c:pt idx="201">
                  <c:v>40-Other</c:v>
                </c:pt>
                <c:pt idx="202">
                  <c:v>40-Other</c:v>
                </c:pt>
                <c:pt idx="203">
                  <c:v>40-Other</c:v>
                </c:pt>
                <c:pt idx="204">
                  <c:v>40-Other</c:v>
                </c:pt>
                <c:pt idx="205">
                  <c:v>40-Other</c:v>
                </c:pt>
                <c:pt idx="206">
                  <c:v>40-Other</c:v>
                </c:pt>
                <c:pt idx="207">
                  <c:v>41-USGS</c:v>
                </c:pt>
                <c:pt idx="208">
                  <c:v>41-USGS</c:v>
                </c:pt>
                <c:pt idx="209">
                  <c:v>41-USGS</c:v>
                </c:pt>
                <c:pt idx="210">
                  <c:v>41-USGS</c:v>
                </c:pt>
                <c:pt idx="211">
                  <c:v>41-USGS</c:v>
                </c:pt>
                <c:pt idx="212">
                  <c:v>41-USGS</c:v>
                </c:pt>
                <c:pt idx="213">
                  <c:v>41-USGS</c:v>
                </c:pt>
                <c:pt idx="214">
                  <c:v>41-USGS</c:v>
                </c:pt>
                <c:pt idx="215">
                  <c:v>41-USGS</c:v>
                </c:pt>
              </c:strCache>
            </c:strRef>
          </c:cat>
          <c:val>
            <c:numRef>
              <c:f>Results!$AN$4:$AN$219</c:f>
              <c:numCache>
                <c:formatCode>0.00</c:formatCode>
                <c:ptCount val="216"/>
                <c:pt idx="0">
                  <c:v>-14.138467784238092</c:v>
                </c:pt>
                <c:pt idx="1">
                  <c:v>-14.138467784238092</c:v>
                </c:pt>
                <c:pt idx="2">
                  <c:v>-14.138467784238092</c:v>
                </c:pt>
                <c:pt idx="3">
                  <c:v>-14.138467784238092</c:v>
                </c:pt>
                <c:pt idx="4">
                  <c:v>-14.138467784238092</c:v>
                </c:pt>
                <c:pt idx="5">
                  <c:v>-14.138467784238092</c:v>
                </c:pt>
                <c:pt idx="6">
                  <c:v>-14.138467784238092</c:v>
                </c:pt>
                <c:pt idx="7">
                  <c:v>-14.138467784238092</c:v>
                </c:pt>
                <c:pt idx="8">
                  <c:v>-14.138467784238092</c:v>
                </c:pt>
                <c:pt idx="9">
                  <c:v>-14.138467784238092</c:v>
                </c:pt>
                <c:pt idx="10">
                  <c:v>-14.138467784238092</c:v>
                </c:pt>
                <c:pt idx="11">
                  <c:v>-14.138467784238092</c:v>
                </c:pt>
                <c:pt idx="12">
                  <c:v>-14.138467784238092</c:v>
                </c:pt>
                <c:pt idx="13">
                  <c:v>-14.138467784238092</c:v>
                </c:pt>
                <c:pt idx="14">
                  <c:v>-14.138467784238092</c:v>
                </c:pt>
                <c:pt idx="15">
                  <c:v>-14.138467784238092</c:v>
                </c:pt>
                <c:pt idx="16">
                  <c:v>-14.138467784238092</c:v>
                </c:pt>
                <c:pt idx="17">
                  <c:v>-14.138467784238092</c:v>
                </c:pt>
                <c:pt idx="18">
                  <c:v>-14.138467784238092</c:v>
                </c:pt>
                <c:pt idx="19">
                  <c:v>-14.138467784238092</c:v>
                </c:pt>
                <c:pt idx="20">
                  <c:v>-14.138467784238092</c:v>
                </c:pt>
                <c:pt idx="21">
                  <c:v>-14.138467784238092</c:v>
                </c:pt>
                <c:pt idx="22">
                  <c:v>-14.138467784238092</c:v>
                </c:pt>
                <c:pt idx="23">
                  <c:v>-14.138467784238092</c:v>
                </c:pt>
                <c:pt idx="24">
                  <c:v>-14.138467784238092</c:v>
                </c:pt>
                <c:pt idx="25">
                  <c:v>-14.138467784238092</c:v>
                </c:pt>
                <c:pt idx="26">
                  <c:v>-14.138467784238092</c:v>
                </c:pt>
                <c:pt idx="27">
                  <c:v>-14.138467784238092</c:v>
                </c:pt>
                <c:pt idx="28">
                  <c:v>-14.138467784238092</c:v>
                </c:pt>
                <c:pt idx="29">
                  <c:v>-14.138467784238092</c:v>
                </c:pt>
                <c:pt idx="30">
                  <c:v>-14.138467784238092</c:v>
                </c:pt>
                <c:pt idx="31">
                  <c:v>-14.138467784238092</c:v>
                </c:pt>
                <c:pt idx="32">
                  <c:v>-14.138467784238092</c:v>
                </c:pt>
                <c:pt idx="33">
                  <c:v>-14.138467784238092</c:v>
                </c:pt>
                <c:pt idx="34">
                  <c:v>-14.138467784238092</c:v>
                </c:pt>
                <c:pt idx="35">
                  <c:v>-14.138467784238092</c:v>
                </c:pt>
                <c:pt idx="36">
                  <c:v>-14.138467784238092</c:v>
                </c:pt>
                <c:pt idx="37">
                  <c:v>-14.138467784238092</c:v>
                </c:pt>
                <c:pt idx="38">
                  <c:v>-14.138467784238092</c:v>
                </c:pt>
                <c:pt idx="39">
                  <c:v>-14.138467784238092</c:v>
                </c:pt>
                <c:pt idx="40">
                  <c:v>-14.138467784238092</c:v>
                </c:pt>
                <c:pt idx="41">
                  <c:v>-14.138467784238092</c:v>
                </c:pt>
                <c:pt idx="42">
                  <c:v>-14.138467784238092</c:v>
                </c:pt>
                <c:pt idx="43">
                  <c:v>-14.138467784238092</c:v>
                </c:pt>
                <c:pt idx="44">
                  <c:v>-14.138467784238092</c:v>
                </c:pt>
                <c:pt idx="45">
                  <c:v>-14.138467784238092</c:v>
                </c:pt>
                <c:pt idx="46">
                  <c:v>-14.138467784238092</c:v>
                </c:pt>
                <c:pt idx="47">
                  <c:v>-14.138467784238092</c:v>
                </c:pt>
                <c:pt idx="48">
                  <c:v>-14.138467784238092</c:v>
                </c:pt>
                <c:pt idx="49">
                  <c:v>-14.138467784238092</c:v>
                </c:pt>
                <c:pt idx="50">
                  <c:v>-14.138467784238092</c:v>
                </c:pt>
                <c:pt idx="51">
                  <c:v>-14.138467784238092</c:v>
                </c:pt>
                <c:pt idx="52">
                  <c:v>-14.138467784238092</c:v>
                </c:pt>
                <c:pt idx="53">
                  <c:v>-14.138467784238092</c:v>
                </c:pt>
                <c:pt idx="54">
                  <c:v>-14.138467784238092</c:v>
                </c:pt>
                <c:pt idx="55">
                  <c:v>-14.138467784238092</c:v>
                </c:pt>
                <c:pt idx="56">
                  <c:v>-14.138467784238092</c:v>
                </c:pt>
                <c:pt idx="57">
                  <c:v>-14.138467784238092</c:v>
                </c:pt>
                <c:pt idx="58">
                  <c:v>-14.138467784238092</c:v>
                </c:pt>
                <c:pt idx="59">
                  <c:v>-14.138467784238092</c:v>
                </c:pt>
                <c:pt idx="60">
                  <c:v>-14.138467784238092</c:v>
                </c:pt>
                <c:pt idx="61">
                  <c:v>-14.138467784238092</c:v>
                </c:pt>
                <c:pt idx="62">
                  <c:v>-14.138467784238092</c:v>
                </c:pt>
                <c:pt idx="63">
                  <c:v>-14.138467784238092</c:v>
                </c:pt>
                <c:pt idx="64">
                  <c:v>-14.138467784238092</c:v>
                </c:pt>
                <c:pt idx="65">
                  <c:v>-14.138467784238092</c:v>
                </c:pt>
                <c:pt idx="66">
                  <c:v>-14.138467784238092</c:v>
                </c:pt>
                <c:pt idx="67">
                  <c:v>-14.138467784238092</c:v>
                </c:pt>
                <c:pt idx="68">
                  <c:v>-14.138467784238092</c:v>
                </c:pt>
                <c:pt idx="69">
                  <c:v>-14.138467784238092</c:v>
                </c:pt>
                <c:pt idx="70">
                  <c:v>-14.138467784238092</c:v>
                </c:pt>
                <c:pt idx="71">
                  <c:v>-14.138467784238092</c:v>
                </c:pt>
                <c:pt idx="72">
                  <c:v>-14.138467784238092</c:v>
                </c:pt>
                <c:pt idx="73">
                  <c:v>-14.138467784238092</c:v>
                </c:pt>
                <c:pt idx="74">
                  <c:v>-14.138467784238092</c:v>
                </c:pt>
                <c:pt idx="75">
                  <c:v>-14.138467784238092</c:v>
                </c:pt>
                <c:pt idx="76">
                  <c:v>-14.138467784238092</c:v>
                </c:pt>
                <c:pt idx="77">
                  <c:v>-14.138467784238092</c:v>
                </c:pt>
                <c:pt idx="78">
                  <c:v>-14.138467784238092</c:v>
                </c:pt>
                <c:pt idx="79">
                  <c:v>-14.138467784238092</c:v>
                </c:pt>
                <c:pt idx="80">
                  <c:v>-14.138467784238092</c:v>
                </c:pt>
                <c:pt idx="81">
                  <c:v>-14.138467784238092</c:v>
                </c:pt>
                <c:pt idx="82">
                  <c:v>-14.138467784238092</c:v>
                </c:pt>
                <c:pt idx="83">
                  <c:v>-14.138467784238092</c:v>
                </c:pt>
                <c:pt idx="84">
                  <c:v>-14.138467784238092</c:v>
                </c:pt>
                <c:pt idx="85">
                  <c:v>-14.138467784238092</c:v>
                </c:pt>
                <c:pt idx="86">
                  <c:v>-14.138467784238092</c:v>
                </c:pt>
                <c:pt idx="87">
                  <c:v>-14.138467784238092</c:v>
                </c:pt>
                <c:pt idx="88">
                  <c:v>-14.138467784238092</c:v>
                </c:pt>
                <c:pt idx="89">
                  <c:v>-14.138467784238092</c:v>
                </c:pt>
                <c:pt idx="90">
                  <c:v>-14.138467784238092</c:v>
                </c:pt>
                <c:pt idx="91">
                  <c:v>-14.138467784238092</c:v>
                </c:pt>
                <c:pt idx="92">
                  <c:v>-14.138467784238092</c:v>
                </c:pt>
                <c:pt idx="93">
                  <c:v>-14.138467784238092</c:v>
                </c:pt>
                <c:pt idx="94">
                  <c:v>-14.138467784238092</c:v>
                </c:pt>
                <c:pt idx="95">
                  <c:v>-14.138467784238092</c:v>
                </c:pt>
                <c:pt idx="96">
                  <c:v>-14.138467784238092</c:v>
                </c:pt>
                <c:pt idx="97">
                  <c:v>-14.138467784238092</c:v>
                </c:pt>
                <c:pt idx="98">
                  <c:v>-14.138467784238092</c:v>
                </c:pt>
                <c:pt idx="99">
                  <c:v>-14.138467784238092</c:v>
                </c:pt>
                <c:pt idx="100">
                  <c:v>-14.138467784238092</c:v>
                </c:pt>
                <c:pt idx="101">
                  <c:v>-14.138467784238092</c:v>
                </c:pt>
                <c:pt idx="102">
                  <c:v>-14.138467784238092</c:v>
                </c:pt>
                <c:pt idx="103">
                  <c:v>-14.138467784238092</c:v>
                </c:pt>
                <c:pt idx="104">
                  <c:v>-14.138467784238092</c:v>
                </c:pt>
                <c:pt idx="105">
                  <c:v>-14.138467784238092</c:v>
                </c:pt>
                <c:pt idx="106">
                  <c:v>-14.138467784238092</c:v>
                </c:pt>
                <c:pt idx="107">
                  <c:v>-14.138467784238092</c:v>
                </c:pt>
                <c:pt idx="108">
                  <c:v>-14.138467784238092</c:v>
                </c:pt>
                <c:pt idx="109">
                  <c:v>-14.138467784238092</c:v>
                </c:pt>
                <c:pt idx="110">
                  <c:v>-14.138467784238092</c:v>
                </c:pt>
                <c:pt idx="111">
                  <c:v>-14.138467784238092</c:v>
                </c:pt>
                <c:pt idx="112">
                  <c:v>-14.138467784238092</c:v>
                </c:pt>
                <c:pt idx="113">
                  <c:v>-14.138467784238092</c:v>
                </c:pt>
                <c:pt idx="114">
                  <c:v>-14.138467784238092</c:v>
                </c:pt>
                <c:pt idx="115">
                  <c:v>-14.138467784238092</c:v>
                </c:pt>
                <c:pt idx="116">
                  <c:v>-14.138467784238092</c:v>
                </c:pt>
                <c:pt idx="117">
                  <c:v>-14.138467784238092</c:v>
                </c:pt>
                <c:pt idx="118">
                  <c:v>-14.138467784238092</c:v>
                </c:pt>
                <c:pt idx="119">
                  <c:v>-14.138467784238092</c:v>
                </c:pt>
                <c:pt idx="120">
                  <c:v>-14.138467784238092</c:v>
                </c:pt>
                <c:pt idx="121">
                  <c:v>-14.138467784238092</c:v>
                </c:pt>
                <c:pt idx="122">
                  <c:v>-14.138467784238092</c:v>
                </c:pt>
                <c:pt idx="123">
                  <c:v>-14.138467784238092</c:v>
                </c:pt>
                <c:pt idx="124">
                  <c:v>-14.138467784238092</c:v>
                </c:pt>
                <c:pt idx="125">
                  <c:v>-14.138467784238092</c:v>
                </c:pt>
                <c:pt idx="126">
                  <c:v>-14.138467784238092</c:v>
                </c:pt>
                <c:pt idx="127">
                  <c:v>-14.138467784238092</c:v>
                </c:pt>
                <c:pt idx="128">
                  <c:v>-14.138467784238092</c:v>
                </c:pt>
                <c:pt idx="129">
                  <c:v>-14.138467784238092</c:v>
                </c:pt>
                <c:pt idx="130">
                  <c:v>-14.138467784238092</c:v>
                </c:pt>
                <c:pt idx="131">
                  <c:v>-14.138467784238092</c:v>
                </c:pt>
                <c:pt idx="132">
                  <c:v>-14.138467784238092</c:v>
                </c:pt>
                <c:pt idx="133">
                  <c:v>-14.138467784238092</c:v>
                </c:pt>
                <c:pt idx="134">
                  <c:v>-14.138467784238092</c:v>
                </c:pt>
                <c:pt idx="135">
                  <c:v>-14.138467784238092</c:v>
                </c:pt>
                <c:pt idx="136">
                  <c:v>-14.138467784238092</c:v>
                </c:pt>
                <c:pt idx="137">
                  <c:v>-14.138467784238092</c:v>
                </c:pt>
                <c:pt idx="138">
                  <c:v>-14.138467784238092</c:v>
                </c:pt>
                <c:pt idx="139">
                  <c:v>-14.138467784238092</c:v>
                </c:pt>
                <c:pt idx="140">
                  <c:v>-14.138467784238092</c:v>
                </c:pt>
                <c:pt idx="141">
                  <c:v>-14.138467784238092</c:v>
                </c:pt>
                <c:pt idx="142">
                  <c:v>-14.138467784238092</c:v>
                </c:pt>
                <c:pt idx="143">
                  <c:v>-14.138467784238092</c:v>
                </c:pt>
                <c:pt idx="144">
                  <c:v>-14.138467784238092</c:v>
                </c:pt>
                <c:pt idx="145">
                  <c:v>-14.138467784238092</c:v>
                </c:pt>
                <c:pt idx="146">
                  <c:v>-14.138467784238092</c:v>
                </c:pt>
                <c:pt idx="147">
                  <c:v>-14.138467784238092</c:v>
                </c:pt>
                <c:pt idx="148">
                  <c:v>-14.138467784238092</c:v>
                </c:pt>
                <c:pt idx="149">
                  <c:v>-14.138467784238092</c:v>
                </c:pt>
                <c:pt idx="150">
                  <c:v>-14.138467784238092</c:v>
                </c:pt>
                <c:pt idx="151">
                  <c:v>-14.138467784238092</c:v>
                </c:pt>
                <c:pt idx="152">
                  <c:v>-14.138467784238092</c:v>
                </c:pt>
                <c:pt idx="153">
                  <c:v>-14.138467784238092</c:v>
                </c:pt>
                <c:pt idx="154">
                  <c:v>-14.138467784238092</c:v>
                </c:pt>
                <c:pt idx="155">
                  <c:v>-14.138467784238092</c:v>
                </c:pt>
                <c:pt idx="156">
                  <c:v>-14.138467784238092</c:v>
                </c:pt>
                <c:pt idx="157">
                  <c:v>-14.138467784238092</c:v>
                </c:pt>
                <c:pt idx="158">
                  <c:v>-14.138467784238092</c:v>
                </c:pt>
                <c:pt idx="159">
                  <c:v>-14.138467784238092</c:v>
                </c:pt>
                <c:pt idx="160">
                  <c:v>-14.138467784238092</c:v>
                </c:pt>
                <c:pt idx="161">
                  <c:v>-14.138467784238092</c:v>
                </c:pt>
                <c:pt idx="162">
                  <c:v>-14.138467784238092</c:v>
                </c:pt>
                <c:pt idx="163">
                  <c:v>-14.138467784238092</c:v>
                </c:pt>
                <c:pt idx="164">
                  <c:v>-14.138467784238092</c:v>
                </c:pt>
                <c:pt idx="165">
                  <c:v>-14.138467784238092</c:v>
                </c:pt>
                <c:pt idx="166">
                  <c:v>-14.138467784238092</c:v>
                </c:pt>
                <c:pt idx="167">
                  <c:v>-14.138467784238092</c:v>
                </c:pt>
                <c:pt idx="168">
                  <c:v>-14.138467784238092</c:v>
                </c:pt>
                <c:pt idx="169">
                  <c:v>-14.138467784238092</c:v>
                </c:pt>
                <c:pt idx="170">
                  <c:v>-14.138467784238092</c:v>
                </c:pt>
                <c:pt idx="171">
                  <c:v>-14.138467784238092</c:v>
                </c:pt>
                <c:pt idx="172">
                  <c:v>-14.138467784238092</c:v>
                </c:pt>
                <c:pt idx="173">
                  <c:v>-14.138467784238092</c:v>
                </c:pt>
                <c:pt idx="174">
                  <c:v>-14.138467784238092</c:v>
                </c:pt>
                <c:pt idx="175">
                  <c:v>-14.138467784238092</c:v>
                </c:pt>
                <c:pt idx="176">
                  <c:v>-14.138467784238092</c:v>
                </c:pt>
                <c:pt idx="177">
                  <c:v>-14.138467784238092</c:v>
                </c:pt>
                <c:pt idx="178">
                  <c:v>-14.138467784238092</c:v>
                </c:pt>
                <c:pt idx="179">
                  <c:v>-14.138467784238092</c:v>
                </c:pt>
                <c:pt idx="180">
                  <c:v>-14.138467784238092</c:v>
                </c:pt>
                <c:pt idx="181">
                  <c:v>-14.138467784238092</c:v>
                </c:pt>
                <c:pt idx="182">
                  <c:v>-14.138467784238092</c:v>
                </c:pt>
                <c:pt idx="183">
                  <c:v>-14.138467784238092</c:v>
                </c:pt>
                <c:pt idx="184">
                  <c:v>-14.138467784238092</c:v>
                </c:pt>
                <c:pt idx="185">
                  <c:v>-14.138467784238092</c:v>
                </c:pt>
                <c:pt idx="186">
                  <c:v>-14.138467784238092</c:v>
                </c:pt>
                <c:pt idx="187">
                  <c:v>-14.138467784238092</c:v>
                </c:pt>
                <c:pt idx="188">
                  <c:v>-14.138467784238092</c:v>
                </c:pt>
                <c:pt idx="189">
                  <c:v>-14.138467784238092</c:v>
                </c:pt>
                <c:pt idx="190">
                  <c:v>-14.138467784238092</c:v>
                </c:pt>
                <c:pt idx="191">
                  <c:v>-14.138467784238092</c:v>
                </c:pt>
                <c:pt idx="192">
                  <c:v>-14.138467784238092</c:v>
                </c:pt>
                <c:pt idx="193">
                  <c:v>-14.138467784238092</c:v>
                </c:pt>
                <c:pt idx="194">
                  <c:v>-14.138467784238092</c:v>
                </c:pt>
                <c:pt idx="195">
                  <c:v>-14.138467784238092</c:v>
                </c:pt>
                <c:pt idx="196">
                  <c:v>-14.138467784238092</c:v>
                </c:pt>
                <c:pt idx="197">
                  <c:v>-14.138467784238092</c:v>
                </c:pt>
                <c:pt idx="198">
                  <c:v>-14.138467784238092</c:v>
                </c:pt>
                <c:pt idx="199">
                  <c:v>-14.138467784238092</c:v>
                </c:pt>
                <c:pt idx="200">
                  <c:v>-14.138467784238092</c:v>
                </c:pt>
                <c:pt idx="201">
                  <c:v>-14.138467784238092</c:v>
                </c:pt>
                <c:pt idx="202">
                  <c:v>-14.138467784238092</c:v>
                </c:pt>
                <c:pt idx="203">
                  <c:v>-14.138467784238092</c:v>
                </c:pt>
                <c:pt idx="204">
                  <c:v>-14.138467784238092</c:v>
                </c:pt>
                <c:pt idx="205">
                  <c:v>-14.138467784238092</c:v>
                </c:pt>
                <c:pt idx="206">
                  <c:v>-14.138467784238092</c:v>
                </c:pt>
                <c:pt idx="207">
                  <c:v>-14.138467784238092</c:v>
                </c:pt>
                <c:pt idx="208">
                  <c:v>-14.138467784238092</c:v>
                </c:pt>
                <c:pt idx="209">
                  <c:v>-14.138467784238092</c:v>
                </c:pt>
                <c:pt idx="210">
                  <c:v>-14.138467784238092</c:v>
                </c:pt>
                <c:pt idx="211">
                  <c:v>-14.138467784238092</c:v>
                </c:pt>
                <c:pt idx="212">
                  <c:v>-14.138467784238092</c:v>
                </c:pt>
                <c:pt idx="213">
                  <c:v>-14.138467784238092</c:v>
                </c:pt>
                <c:pt idx="214">
                  <c:v>-14.138467784238092</c:v>
                </c:pt>
                <c:pt idx="215">
                  <c:v>-14.138467784238092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40-Other</c:v>
                </c:pt>
                <c:pt idx="199">
                  <c:v>40-Other</c:v>
                </c:pt>
                <c:pt idx="200">
                  <c:v>40-Other</c:v>
                </c:pt>
                <c:pt idx="201">
                  <c:v>40-Other</c:v>
                </c:pt>
                <c:pt idx="202">
                  <c:v>40-Other</c:v>
                </c:pt>
                <c:pt idx="203">
                  <c:v>40-Other</c:v>
                </c:pt>
                <c:pt idx="204">
                  <c:v>40-Other</c:v>
                </c:pt>
                <c:pt idx="205">
                  <c:v>40-Other</c:v>
                </c:pt>
                <c:pt idx="206">
                  <c:v>40-Other</c:v>
                </c:pt>
                <c:pt idx="207">
                  <c:v>41-USGS</c:v>
                </c:pt>
                <c:pt idx="208">
                  <c:v>41-USGS</c:v>
                </c:pt>
                <c:pt idx="209">
                  <c:v>41-USGS</c:v>
                </c:pt>
                <c:pt idx="210">
                  <c:v>41-USGS</c:v>
                </c:pt>
                <c:pt idx="211">
                  <c:v>41-USGS</c:v>
                </c:pt>
                <c:pt idx="212">
                  <c:v>41-USGS</c:v>
                </c:pt>
                <c:pt idx="213">
                  <c:v>41-USGS</c:v>
                </c:pt>
                <c:pt idx="214">
                  <c:v>41-USGS</c:v>
                </c:pt>
                <c:pt idx="215">
                  <c:v>41-USGS</c:v>
                </c:pt>
              </c:strCache>
            </c:strRef>
          </c:cat>
          <c:val>
            <c:numRef>
              <c:f>Results!$AO$4:$AO$219</c:f>
              <c:numCache>
                <c:formatCode>0.00</c:formatCode>
                <c:ptCount val="216"/>
                <c:pt idx="0">
                  <c:v>7.7079464219528404</c:v>
                </c:pt>
                <c:pt idx="1">
                  <c:v>7.7079464219528404</c:v>
                </c:pt>
                <c:pt idx="2">
                  <c:v>7.7079464219528404</c:v>
                </c:pt>
                <c:pt idx="3">
                  <c:v>7.7079464219528404</c:v>
                </c:pt>
                <c:pt idx="4">
                  <c:v>7.7079464219528404</c:v>
                </c:pt>
                <c:pt idx="5">
                  <c:v>7.7079464219528404</c:v>
                </c:pt>
                <c:pt idx="6">
                  <c:v>7.7079464219528404</c:v>
                </c:pt>
                <c:pt idx="7">
                  <c:v>7.7079464219528404</c:v>
                </c:pt>
                <c:pt idx="8">
                  <c:v>7.7079464219528404</c:v>
                </c:pt>
                <c:pt idx="9">
                  <c:v>7.7079464219528404</c:v>
                </c:pt>
                <c:pt idx="10">
                  <c:v>7.7079464219528404</c:v>
                </c:pt>
                <c:pt idx="11">
                  <c:v>7.7079464219528404</c:v>
                </c:pt>
                <c:pt idx="12">
                  <c:v>7.7079464219528404</c:v>
                </c:pt>
                <c:pt idx="13">
                  <c:v>7.7079464219528404</c:v>
                </c:pt>
                <c:pt idx="14">
                  <c:v>7.7079464219528404</c:v>
                </c:pt>
                <c:pt idx="15">
                  <c:v>7.7079464219528404</c:v>
                </c:pt>
                <c:pt idx="16">
                  <c:v>7.7079464219528404</c:v>
                </c:pt>
                <c:pt idx="17">
                  <c:v>7.7079464219528404</c:v>
                </c:pt>
                <c:pt idx="18">
                  <c:v>7.7079464219528404</c:v>
                </c:pt>
                <c:pt idx="19">
                  <c:v>7.7079464219528404</c:v>
                </c:pt>
                <c:pt idx="20">
                  <c:v>7.7079464219528404</c:v>
                </c:pt>
                <c:pt idx="21">
                  <c:v>7.7079464219528404</c:v>
                </c:pt>
                <c:pt idx="22">
                  <c:v>7.7079464219528404</c:v>
                </c:pt>
                <c:pt idx="23">
                  <c:v>7.7079464219528404</c:v>
                </c:pt>
                <c:pt idx="24">
                  <c:v>7.7079464219528404</c:v>
                </c:pt>
                <c:pt idx="25">
                  <c:v>7.7079464219528404</c:v>
                </c:pt>
                <c:pt idx="26">
                  <c:v>7.7079464219528404</c:v>
                </c:pt>
                <c:pt idx="27">
                  <c:v>7.7079464219528404</c:v>
                </c:pt>
                <c:pt idx="28">
                  <c:v>7.7079464219528404</c:v>
                </c:pt>
                <c:pt idx="29">
                  <c:v>7.7079464219528404</c:v>
                </c:pt>
                <c:pt idx="30">
                  <c:v>7.7079464219528404</c:v>
                </c:pt>
                <c:pt idx="31">
                  <c:v>7.7079464219528404</c:v>
                </c:pt>
                <c:pt idx="32">
                  <c:v>7.7079464219528404</c:v>
                </c:pt>
                <c:pt idx="33">
                  <c:v>7.7079464219528404</c:v>
                </c:pt>
                <c:pt idx="34">
                  <c:v>7.7079464219528404</c:v>
                </c:pt>
                <c:pt idx="35">
                  <c:v>7.7079464219528404</c:v>
                </c:pt>
                <c:pt idx="36">
                  <c:v>7.7079464219528404</c:v>
                </c:pt>
                <c:pt idx="37">
                  <c:v>7.7079464219528404</c:v>
                </c:pt>
                <c:pt idx="38">
                  <c:v>7.7079464219528404</c:v>
                </c:pt>
                <c:pt idx="39">
                  <c:v>7.7079464219528404</c:v>
                </c:pt>
                <c:pt idx="40">
                  <c:v>7.7079464219528404</c:v>
                </c:pt>
                <c:pt idx="41">
                  <c:v>7.7079464219528404</c:v>
                </c:pt>
                <c:pt idx="42">
                  <c:v>7.7079464219528404</c:v>
                </c:pt>
                <c:pt idx="43">
                  <c:v>7.7079464219528404</c:v>
                </c:pt>
                <c:pt idx="44">
                  <c:v>7.7079464219528404</c:v>
                </c:pt>
                <c:pt idx="45">
                  <c:v>7.7079464219528404</c:v>
                </c:pt>
                <c:pt idx="46">
                  <c:v>7.7079464219528404</c:v>
                </c:pt>
                <c:pt idx="47">
                  <c:v>7.7079464219528404</c:v>
                </c:pt>
                <c:pt idx="48">
                  <c:v>7.7079464219528404</c:v>
                </c:pt>
                <c:pt idx="49">
                  <c:v>7.7079464219528404</c:v>
                </c:pt>
                <c:pt idx="50">
                  <c:v>7.7079464219528404</c:v>
                </c:pt>
                <c:pt idx="51">
                  <c:v>7.7079464219528404</c:v>
                </c:pt>
                <c:pt idx="52">
                  <c:v>7.7079464219528404</c:v>
                </c:pt>
                <c:pt idx="53">
                  <c:v>7.7079464219528404</c:v>
                </c:pt>
                <c:pt idx="54">
                  <c:v>7.7079464219528404</c:v>
                </c:pt>
                <c:pt idx="55">
                  <c:v>7.7079464219528404</c:v>
                </c:pt>
                <c:pt idx="56">
                  <c:v>7.7079464219528404</c:v>
                </c:pt>
                <c:pt idx="57">
                  <c:v>7.7079464219528404</c:v>
                </c:pt>
                <c:pt idx="58">
                  <c:v>7.7079464219528404</c:v>
                </c:pt>
                <c:pt idx="59">
                  <c:v>7.7079464219528404</c:v>
                </c:pt>
                <c:pt idx="60">
                  <c:v>7.7079464219528404</c:v>
                </c:pt>
                <c:pt idx="61">
                  <c:v>7.7079464219528404</c:v>
                </c:pt>
                <c:pt idx="62">
                  <c:v>7.7079464219528404</c:v>
                </c:pt>
                <c:pt idx="63">
                  <c:v>7.7079464219528404</c:v>
                </c:pt>
                <c:pt idx="64">
                  <c:v>7.7079464219528404</c:v>
                </c:pt>
                <c:pt idx="65">
                  <c:v>7.7079464219528404</c:v>
                </c:pt>
                <c:pt idx="66">
                  <c:v>7.7079464219528404</c:v>
                </c:pt>
                <c:pt idx="67">
                  <c:v>7.7079464219528404</c:v>
                </c:pt>
                <c:pt idx="68">
                  <c:v>7.7079464219528404</c:v>
                </c:pt>
                <c:pt idx="69">
                  <c:v>7.7079464219528404</c:v>
                </c:pt>
                <c:pt idx="70">
                  <c:v>7.7079464219528404</c:v>
                </c:pt>
                <c:pt idx="71">
                  <c:v>7.7079464219528404</c:v>
                </c:pt>
                <c:pt idx="72">
                  <c:v>7.7079464219528404</c:v>
                </c:pt>
                <c:pt idx="73">
                  <c:v>7.7079464219528404</c:v>
                </c:pt>
                <c:pt idx="74">
                  <c:v>7.7079464219528404</c:v>
                </c:pt>
                <c:pt idx="75">
                  <c:v>7.7079464219528404</c:v>
                </c:pt>
                <c:pt idx="76">
                  <c:v>7.7079464219528404</c:v>
                </c:pt>
                <c:pt idx="77">
                  <c:v>7.7079464219528404</c:v>
                </c:pt>
                <c:pt idx="78">
                  <c:v>7.7079464219528404</c:v>
                </c:pt>
                <c:pt idx="79">
                  <c:v>7.7079464219528404</c:v>
                </c:pt>
                <c:pt idx="80">
                  <c:v>7.7079464219528404</c:v>
                </c:pt>
                <c:pt idx="81">
                  <c:v>7.7079464219528404</c:v>
                </c:pt>
                <c:pt idx="82">
                  <c:v>7.7079464219528404</c:v>
                </c:pt>
                <c:pt idx="83">
                  <c:v>7.7079464219528404</c:v>
                </c:pt>
                <c:pt idx="84">
                  <c:v>7.7079464219528404</c:v>
                </c:pt>
                <c:pt idx="85">
                  <c:v>7.7079464219528404</c:v>
                </c:pt>
                <c:pt idx="86">
                  <c:v>7.7079464219528404</c:v>
                </c:pt>
                <c:pt idx="87">
                  <c:v>7.7079464219528404</c:v>
                </c:pt>
                <c:pt idx="88">
                  <c:v>7.7079464219528404</c:v>
                </c:pt>
                <c:pt idx="89">
                  <c:v>7.7079464219528404</c:v>
                </c:pt>
                <c:pt idx="90">
                  <c:v>7.7079464219528404</c:v>
                </c:pt>
                <c:pt idx="91">
                  <c:v>7.7079464219528404</c:v>
                </c:pt>
                <c:pt idx="92">
                  <c:v>7.7079464219528404</c:v>
                </c:pt>
                <c:pt idx="93">
                  <c:v>7.7079464219528404</c:v>
                </c:pt>
                <c:pt idx="94">
                  <c:v>7.7079464219528404</c:v>
                </c:pt>
                <c:pt idx="95">
                  <c:v>7.7079464219528404</c:v>
                </c:pt>
                <c:pt idx="96">
                  <c:v>7.7079464219528404</c:v>
                </c:pt>
                <c:pt idx="97">
                  <c:v>7.7079464219528404</c:v>
                </c:pt>
                <c:pt idx="98">
                  <c:v>7.7079464219528404</c:v>
                </c:pt>
                <c:pt idx="99">
                  <c:v>7.7079464219528404</c:v>
                </c:pt>
                <c:pt idx="100">
                  <c:v>7.7079464219528404</c:v>
                </c:pt>
                <c:pt idx="101">
                  <c:v>7.7079464219528404</c:v>
                </c:pt>
                <c:pt idx="102">
                  <c:v>7.7079464219528404</c:v>
                </c:pt>
                <c:pt idx="103">
                  <c:v>7.7079464219528404</c:v>
                </c:pt>
                <c:pt idx="104">
                  <c:v>7.7079464219528404</c:v>
                </c:pt>
                <c:pt idx="105">
                  <c:v>7.7079464219528404</c:v>
                </c:pt>
                <c:pt idx="106">
                  <c:v>7.7079464219528404</c:v>
                </c:pt>
                <c:pt idx="107">
                  <c:v>7.7079464219528404</c:v>
                </c:pt>
                <c:pt idx="108">
                  <c:v>7.7079464219528404</c:v>
                </c:pt>
                <c:pt idx="109">
                  <c:v>7.7079464219528404</c:v>
                </c:pt>
                <c:pt idx="110">
                  <c:v>7.7079464219528404</c:v>
                </c:pt>
                <c:pt idx="111">
                  <c:v>7.7079464219528404</c:v>
                </c:pt>
                <c:pt idx="112">
                  <c:v>7.7079464219528404</c:v>
                </c:pt>
                <c:pt idx="113">
                  <c:v>7.7079464219528404</c:v>
                </c:pt>
                <c:pt idx="114">
                  <c:v>7.7079464219528404</c:v>
                </c:pt>
                <c:pt idx="115">
                  <c:v>7.7079464219528404</c:v>
                </c:pt>
                <c:pt idx="116">
                  <c:v>7.7079464219528404</c:v>
                </c:pt>
                <c:pt idx="117">
                  <c:v>7.7079464219528404</c:v>
                </c:pt>
                <c:pt idx="118">
                  <c:v>7.7079464219528404</c:v>
                </c:pt>
                <c:pt idx="119">
                  <c:v>7.7079464219528404</c:v>
                </c:pt>
                <c:pt idx="120">
                  <c:v>7.7079464219528404</c:v>
                </c:pt>
                <c:pt idx="121">
                  <c:v>7.7079464219528404</c:v>
                </c:pt>
                <c:pt idx="122">
                  <c:v>7.7079464219528404</c:v>
                </c:pt>
                <c:pt idx="123">
                  <c:v>7.7079464219528404</c:v>
                </c:pt>
                <c:pt idx="124">
                  <c:v>7.7079464219528404</c:v>
                </c:pt>
                <c:pt idx="125">
                  <c:v>7.7079464219528404</c:v>
                </c:pt>
                <c:pt idx="126">
                  <c:v>7.7079464219528404</c:v>
                </c:pt>
                <c:pt idx="127">
                  <c:v>7.7079464219528404</c:v>
                </c:pt>
                <c:pt idx="128">
                  <c:v>7.7079464219528404</c:v>
                </c:pt>
                <c:pt idx="129">
                  <c:v>7.7079464219528404</c:v>
                </c:pt>
                <c:pt idx="130">
                  <c:v>7.7079464219528404</c:v>
                </c:pt>
                <c:pt idx="131">
                  <c:v>7.7079464219528404</c:v>
                </c:pt>
                <c:pt idx="132">
                  <c:v>7.7079464219528404</c:v>
                </c:pt>
                <c:pt idx="133">
                  <c:v>7.7079464219528404</c:v>
                </c:pt>
                <c:pt idx="134">
                  <c:v>7.7079464219528404</c:v>
                </c:pt>
                <c:pt idx="135">
                  <c:v>7.7079464219528404</c:v>
                </c:pt>
                <c:pt idx="136">
                  <c:v>7.7079464219528404</c:v>
                </c:pt>
                <c:pt idx="137">
                  <c:v>7.7079464219528404</c:v>
                </c:pt>
                <c:pt idx="138">
                  <c:v>7.7079464219528404</c:v>
                </c:pt>
                <c:pt idx="139">
                  <c:v>7.7079464219528404</c:v>
                </c:pt>
                <c:pt idx="140">
                  <c:v>7.7079464219528404</c:v>
                </c:pt>
                <c:pt idx="141">
                  <c:v>7.7079464219528404</c:v>
                </c:pt>
                <c:pt idx="142">
                  <c:v>7.7079464219528404</c:v>
                </c:pt>
                <c:pt idx="143">
                  <c:v>7.7079464219528404</c:v>
                </c:pt>
                <c:pt idx="144">
                  <c:v>7.7079464219528404</c:v>
                </c:pt>
                <c:pt idx="145">
                  <c:v>7.7079464219528404</c:v>
                </c:pt>
                <c:pt idx="146">
                  <c:v>7.7079464219528404</c:v>
                </c:pt>
                <c:pt idx="147">
                  <c:v>7.7079464219528404</c:v>
                </c:pt>
                <c:pt idx="148">
                  <c:v>7.7079464219528404</c:v>
                </c:pt>
                <c:pt idx="149">
                  <c:v>7.7079464219528404</c:v>
                </c:pt>
                <c:pt idx="150">
                  <c:v>7.7079464219528404</c:v>
                </c:pt>
                <c:pt idx="151">
                  <c:v>7.7079464219528404</c:v>
                </c:pt>
                <c:pt idx="152">
                  <c:v>7.7079464219528404</c:v>
                </c:pt>
                <c:pt idx="153">
                  <c:v>7.7079464219528404</c:v>
                </c:pt>
                <c:pt idx="154">
                  <c:v>7.7079464219528404</c:v>
                </c:pt>
                <c:pt idx="155">
                  <c:v>7.7079464219528404</c:v>
                </c:pt>
                <c:pt idx="156">
                  <c:v>7.7079464219528404</c:v>
                </c:pt>
                <c:pt idx="157">
                  <c:v>7.7079464219528404</c:v>
                </c:pt>
                <c:pt idx="158">
                  <c:v>7.7079464219528404</c:v>
                </c:pt>
                <c:pt idx="159">
                  <c:v>7.7079464219528404</c:v>
                </c:pt>
                <c:pt idx="160">
                  <c:v>7.7079464219528404</c:v>
                </c:pt>
                <c:pt idx="161">
                  <c:v>7.7079464219528404</c:v>
                </c:pt>
                <c:pt idx="162">
                  <c:v>7.7079464219528404</c:v>
                </c:pt>
                <c:pt idx="163">
                  <c:v>7.7079464219528404</c:v>
                </c:pt>
                <c:pt idx="164">
                  <c:v>7.7079464219528404</c:v>
                </c:pt>
                <c:pt idx="165">
                  <c:v>7.7079464219528404</c:v>
                </c:pt>
                <c:pt idx="166">
                  <c:v>7.7079464219528404</c:v>
                </c:pt>
                <c:pt idx="167">
                  <c:v>7.7079464219528404</c:v>
                </c:pt>
                <c:pt idx="168">
                  <c:v>7.7079464219528404</c:v>
                </c:pt>
                <c:pt idx="169">
                  <c:v>7.7079464219528404</c:v>
                </c:pt>
                <c:pt idx="170">
                  <c:v>7.7079464219528404</c:v>
                </c:pt>
                <c:pt idx="171">
                  <c:v>7.7079464219528404</c:v>
                </c:pt>
                <c:pt idx="172">
                  <c:v>7.7079464219528404</c:v>
                </c:pt>
                <c:pt idx="173">
                  <c:v>7.7079464219528404</c:v>
                </c:pt>
                <c:pt idx="174">
                  <c:v>7.7079464219528404</c:v>
                </c:pt>
                <c:pt idx="175">
                  <c:v>7.7079464219528404</c:v>
                </c:pt>
                <c:pt idx="176">
                  <c:v>7.7079464219528404</c:v>
                </c:pt>
                <c:pt idx="177">
                  <c:v>7.7079464219528404</c:v>
                </c:pt>
                <c:pt idx="178">
                  <c:v>7.7079464219528404</c:v>
                </c:pt>
                <c:pt idx="179">
                  <c:v>7.7079464219528404</c:v>
                </c:pt>
                <c:pt idx="180">
                  <c:v>7.7079464219528404</c:v>
                </c:pt>
                <c:pt idx="181">
                  <c:v>7.7079464219528404</c:v>
                </c:pt>
                <c:pt idx="182">
                  <c:v>7.7079464219528404</c:v>
                </c:pt>
                <c:pt idx="183">
                  <c:v>7.7079464219528404</c:v>
                </c:pt>
                <c:pt idx="184">
                  <c:v>7.7079464219528404</c:v>
                </c:pt>
                <c:pt idx="185">
                  <c:v>7.7079464219528404</c:v>
                </c:pt>
                <c:pt idx="186">
                  <c:v>7.7079464219528404</c:v>
                </c:pt>
                <c:pt idx="187">
                  <c:v>7.7079464219528404</c:v>
                </c:pt>
                <c:pt idx="188">
                  <c:v>7.7079464219528404</c:v>
                </c:pt>
                <c:pt idx="189">
                  <c:v>7.7079464219528404</c:v>
                </c:pt>
                <c:pt idx="190">
                  <c:v>7.7079464219528404</c:v>
                </c:pt>
                <c:pt idx="191">
                  <c:v>7.7079464219528404</c:v>
                </c:pt>
                <c:pt idx="192">
                  <c:v>7.7079464219528404</c:v>
                </c:pt>
                <c:pt idx="193">
                  <c:v>7.7079464219528404</c:v>
                </c:pt>
                <c:pt idx="194">
                  <c:v>7.7079464219528404</c:v>
                </c:pt>
                <c:pt idx="195">
                  <c:v>7.7079464219528404</c:v>
                </c:pt>
                <c:pt idx="196">
                  <c:v>7.7079464219528404</c:v>
                </c:pt>
                <c:pt idx="197">
                  <c:v>7.7079464219528404</c:v>
                </c:pt>
                <c:pt idx="198">
                  <c:v>7.7079464219528404</c:v>
                </c:pt>
                <c:pt idx="199">
                  <c:v>7.7079464219528404</c:v>
                </c:pt>
                <c:pt idx="200">
                  <c:v>7.7079464219528404</c:v>
                </c:pt>
                <c:pt idx="201">
                  <c:v>7.7079464219528404</c:v>
                </c:pt>
                <c:pt idx="202">
                  <c:v>7.7079464219528404</c:v>
                </c:pt>
                <c:pt idx="203">
                  <c:v>7.7079464219528404</c:v>
                </c:pt>
                <c:pt idx="204">
                  <c:v>7.7079464219528404</c:v>
                </c:pt>
                <c:pt idx="205">
                  <c:v>7.7079464219528404</c:v>
                </c:pt>
                <c:pt idx="206">
                  <c:v>7.7079464219528404</c:v>
                </c:pt>
                <c:pt idx="207">
                  <c:v>7.7079464219528404</c:v>
                </c:pt>
                <c:pt idx="208">
                  <c:v>7.7079464219528404</c:v>
                </c:pt>
                <c:pt idx="209">
                  <c:v>7.7079464219528404</c:v>
                </c:pt>
                <c:pt idx="210">
                  <c:v>7.7079464219528404</c:v>
                </c:pt>
                <c:pt idx="211">
                  <c:v>7.7079464219528404</c:v>
                </c:pt>
                <c:pt idx="212">
                  <c:v>7.7079464219528404</c:v>
                </c:pt>
                <c:pt idx="213">
                  <c:v>7.7079464219528404</c:v>
                </c:pt>
                <c:pt idx="214">
                  <c:v>7.7079464219528404</c:v>
                </c:pt>
                <c:pt idx="215">
                  <c:v>7.7079464219528404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334000"/>
        <c:axId val="233334392"/>
      </c:lineChart>
      <c:catAx>
        <c:axId val="23333400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3334392"/>
        <c:crossesAt val="-40"/>
        <c:auto val="1"/>
        <c:lblAlgn val="ctr"/>
        <c:lblOffset val="100"/>
        <c:tickLblSkip val="9"/>
        <c:tickMarkSkip val="9"/>
        <c:noMultiLvlLbl val="0"/>
      </c:catAx>
      <c:valAx>
        <c:axId val="233334392"/>
        <c:scaling>
          <c:orientation val="minMax"/>
          <c:max val="30"/>
          <c:min val="-4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Concentration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43066777974742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3334000"/>
        <c:crosses val="autoZero"/>
        <c:crossBetween val="between"/>
        <c:majorUnit val="10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USGS Sediment Laboratory Quality Assurance Project - Study 2, 2017</a:t>
            </a:r>
          </a:p>
          <a:p>
            <a:pPr>
              <a:defRPr b="1"/>
            </a:pPr>
            <a:r>
              <a:rPr lang="en-US" b="1"/>
              <a:t>Suspended</a:t>
            </a:r>
            <a:r>
              <a:rPr lang="en-US" b="1" baseline="0"/>
              <a:t> Sediment Concentration</a:t>
            </a:r>
            <a:r>
              <a:rPr lang="en-US" b="1"/>
              <a:t> vs Percent</a:t>
            </a:r>
            <a:r>
              <a:rPr lang="en-US" b="1" baseline="0"/>
              <a:t> D</a:t>
            </a:r>
            <a:r>
              <a:rPr lang="en-US" b="1"/>
              <a:t>ifference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487167063053203E-2"/>
          <c:y val="0.10969777735122863"/>
          <c:w val="0.91332450556482303"/>
          <c:h val="0.8003992308723662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4"/>
            <c:spPr>
              <a:noFill/>
              <a:ln w="15875">
                <a:solidFill>
                  <a:srgbClr val="7030A0"/>
                </a:solidFill>
              </a:ln>
              <a:effectLst/>
            </c:spPr>
          </c:marker>
          <c:xVal>
            <c:numRef>
              <c:f>Results!$J$4:$J$219</c:f>
              <c:numCache>
                <c:formatCode>0.0</c:formatCode>
                <c:ptCount val="216"/>
                <c:pt idx="0">
                  <c:v>60.621955792875092</c:v>
                </c:pt>
                <c:pt idx="1">
                  <c:v>84.441897255452645</c:v>
                </c:pt>
                <c:pt idx="2">
                  <c:v>109.34736331291252</c:v>
                </c:pt>
                <c:pt idx="3">
                  <c:v>156.08972467163625</c:v>
                </c:pt>
                <c:pt idx="4">
                  <c:v>228.2640348454168</c:v>
                </c:pt>
                <c:pt idx="5">
                  <c:v>332.35364020910851</c:v>
                </c:pt>
                <c:pt idx="6">
                  <c:v>688.66516446939954</c:v>
                </c:pt>
                <c:pt idx="7">
                  <c:v>1345.0574301875779</c:v>
                </c:pt>
                <c:pt idx="8">
                  <c:v>4195.4880058715689</c:v>
                </c:pt>
                <c:pt idx="9">
                  <c:v>60.159380117772308</c:v>
                </c:pt>
                <c:pt idx="10">
                  <c:v>89.11830044773572</c:v>
                </c:pt>
                <c:pt idx="11">
                  <c:v>105.95536209152483</c:v>
                </c:pt>
                <c:pt idx="12">
                  <c:v>143.44715412382061</c:v>
                </c:pt>
                <c:pt idx="13">
                  <c:v>225.04837216780911</c:v>
                </c:pt>
                <c:pt idx="14">
                  <c:v>323.15228459752473</c:v>
                </c:pt>
                <c:pt idx="15">
                  <c:v>675.09314561930842</c:v>
                </c:pt>
                <c:pt idx="16">
                  <c:v>1345.0645664342221</c:v>
                </c:pt>
                <c:pt idx="17">
                  <c:v>4165.601747071737</c:v>
                </c:pt>
                <c:pt idx="18">
                  <c:v>59.141962670508796</c:v>
                </c:pt>
                <c:pt idx="19">
                  <c:v>95.019098217715083</c:v>
                </c:pt>
                <c:pt idx="20">
                  <c:v>104.6318720906509</c:v>
                </c:pt>
                <c:pt idx="21">
                  <c:v>158.60695788859863</c:v>
                </c:pt>
                <c:pt idx="22">
                  <c:v>229.38643718550856</c:v>
                </c:pt>
                <c:pt idx="23">
                  <c:v>345.75342844907317</c:v>
                </c:pt>
                <c:pt idx="24">
                  <c:v>659.75946694713957</c:v>
                </c:pt>
                <c:pt idx="25">
                  <c:v>1309.8117059494907</c:v>
                </c:pt>
                <c:pt idx="26">
                  <c:v>4139.7761325498623</c:v>
                </c:pt>
                <c:pt idx="27">
                  <c:v>71.511814283134697</c:v>
                </c:pt>
                <c:pt idx="28">
                  <c:v>84.236223692976466</c:v>
                </c:pt>
                <c:pt idx="29">
                  <c:v>107.70298141732115</c:v>
                </c:pt>
                <c:pt idx="30">
                  <c:v>138.5391156804007</c:v>
                </c:pt>
                <c:pt idx="31">
                  <c:v>222.97515931740361</c:v>
                </c:pt>
                <c:pt idx="32">
                  <c:v>327.93947765247589</c:v>
                </c:pt>
                <c:pt idx="33">
                  <c:v>677.42269138099186</c:v>
                </c:pt>
                <c:pt idx="34">
                  <c:v>1333.1684798592757</c:v>
                </c:pt>
                <c:pt idx="35">
                  <c:v>4229.9308100037269</c:v>
                </c:pt>
                <c:pt idx="36">
                  <c:v>60.199920303092156</c:v>
                </c:pt>
                <c:pt idx="37">
                  <c:v>93.811583301888163</c:v>
                </c:pt>
                <c:pt idx="38">
                  <c:v>102.81241712198978</c:v>
                </c:pt>
                <c:pt idx="39">
                  <c:v>135.75300351043069</c:v>
                </c:pt>
                <c:pt idx="40">
                  <c:v>228.6103730942034</c:v>
                </c:pt>
                <c:pt idx="41">
                  <c:v>342.37893757097021</c:v>
                </c:pt>
                <c:pt idx="42">
                  <c:v>1237.8957584659083</c:v>
                </c:pt>
                <c:pt idx="43">
                  <c:v>1339.3843115901789</c:v>
                </c:pt>
                <c:pt idx="44">
                  <c:v>4125.9999022478378</c:v>
                </c:pt>
                <c:pt idx="45">
                  <c:v>57.940558596562973</c:v>
                </c:pt>
                <c:pt idx="46">
                  <c:v>85.526439648266631</c:v>
                </c:pt>
                <c:pt idx="47">
                  <c:v>110.66980260829183</c:v>
                </c:pt>
                <c:pt idx="48">
                  <c:v>131.77287554693046</c:v>
                </c:pt>
                <c:pt idx="49">
                  <c:v>233.87606223121924</c:v>
                </c:pt>
                <c:pt idx="50">
                  <c:v>338.63640679526191</c:v>
                </c:pt>
                <c:pt idx="51">
                  <c:v>682.73010444325723</c:v>
                </c:pt>
                <c:pt idx="52">
                  <c:v>1342.4478982640326</c:v>
                </c:pt>
                <c:pt idx="53">
                  <c:v>4187.755455500268</c:v>
                </c:pt>
                <c:pt idx="54">
                  <c:v>75.115620538189233</c:v>
                </c:pt>
                <c:pt idx="55">
                  <c:v>90.588068747397983</c:v>
                </c:pt>
                <c:pt idx="56">
                  <c:v>103.53238647493684</c:v>
                </c:pt>
                <c:pt idx="57">
                  <c:v>142.74158983014547</c:v>
                </c:pt>
                <c:pt idx="58">
                  <c:v>220.73389495715477</c:v>
                </c:pt>
                <c:pt idx="59">
                  <c:v>351.80427518016603</c:v>
                </c:pt>
                <c:pt idx="60">
                  <c:v>683.77002026218941</c:v>
                </c:pt>
                <c:pt idx="61">
                  <c:v>1340.2791439018572</c:v>
                </c:pt>
                <c:pt idx="62">
                  <c:v>4137.2234767867867</c:v>
                </c:pt>
                <c:pt idx="63">
                  <c:v>57.228250922731149</c:v>
                </c:pt>
                <c:pt idx="64">
                  <c:v>87.731962771092057</c:v>
                </c:pt>
                <c:pt idx="65">
                  <c:v>99.333497422712455</c:v>
                </c:pt>
                <c:pt idx="66">
                  <c:v>137.4471982658718</c:v>
                </c:pt>
                <c:pt idx="67">
                  <c:v>228.33476703897486</c:v>
                </c:pt>
                <c:pt idx="68">
                  <c:v>333.55220153308551</c:v>
                </c:pt>
                <c:pt idx="69">
                  <c:v>725.64188273748732</c:v>
                </c:pt>
                <c:pt idx="70">
                  <c:v>1342.8201697330126</c:v>
                </c:pt>
                <c:pt idx="71">
                  <c:v>4138.2328195556147</c:v>
                </c:pt>
                <c:pt idx="72">
                  <c:v>71.511814283134683</c:v>
                </c:pt>
                <c:pt idx="73">
                  <c:v>86.687813610012967</c:v>
                </c:pt>
                <c:pt idx="74">
                  <c:v>113.48637671124521</c:v>
                </c:pt>
                <c:pt idx="75">
                  <c:v>138.13590023306514</c:v>
                </c:pt>
                <c:pt idx="76">
                  <c:v>227.59059419425529</c:v>
                </c:pt>
                <c:pt idx="77">
                  <c:v>333.85074321367927</c:v>
                </c:pt>
                <c:pt idx="78">
                  <c:v>703.53819192297044</c:v>
                </c:pt>
                <c:pt idx="79">
                  <c:v>1353.8177734551414</c:v>
                </c:pt>
                <c:pt idx="80">
                  <c:v>4154.9173011450002</c:v>
                </c:pt>
                <c:pt idx="81">
                  <c:v>57.888557118488642</c:v>
                </c:pt>
                <c:pt idx="82">
                  <c:v>95.158240834694993</c:v>
                </c:pt>
                <c:pt idx="83">
                  <c:v>106.20369942169377</c:v>
                </c:pt>
                <c:pt idx="84">
                  <c:v>126.91928305272985</c:v>
                </c:pt>
                <c:pt idx="85">
                  <c:v>233.99550392216696</c:v>
                </c:pt>
                <c:pt idx="86">
                  <c:v>325.85084964533132</c:v>
                </c:pt>
                <c:pt idx="87">
                  <c:v>673.75190520924582</c:v>
                </c:pt>
                <c:pt idx="88">
                  <c:v>1365.7133101597985</c:v>
                </c:pt>
                <c:pt idx="89">
                  <c:v>4180.5721263195783</c:v>
                </c:pt>
                <c:pt idx="90">
                  <c:v>64.439046891256524</c:v>
                </c:pt>
                <c:pt idx="91">
                  <c:v>87.244030196066419</c:v>
                </c:pt>
                <c:pt idx="92">
                  <c:v>98.660768758884487</c:v>
                </c:pt>
                <c:pt idx="93">
                  <c:v>134.3027183914098</c:v>
                </c:pt>
                <c:pt idx="94">
                  <c:v>239.99096183429745</c:v>
                </c:pt>
                <c:pt idx="95">
                  <c:v>326.44588026819105</c:v>
                </c:pt>
                <c:pt idx="96">
                  <c:v>664.26390858968387</c:v>
                </c:pt>
                <c:pt idx="97">
                  <c:v>1344.4779042198652</c:v>
                </c:pt>
                <c:pt idx="98">
                  <c:v>4127.2043795365898</c:v>
                </c:pt>
                <c:pt idx="99">
                  <c:v>57.84040360759127</c:v>
                </c:pt>
                <c:pt idx="100">
                  <c:v>85.980484697786508</c:v>
                </c:pt>
                <c:pt idx="101">
                  <c:v>106.30448983276389</c:v>
                </c:pt>
                <c:pt idx="102">
                  <c:v>136.0705082955281</c:v>
                </c:pt>
                <c:pt idx="103">
                  <c:v>292.7907959761967</c:v>
                </c:pt>
                <c:pt idx="104">
                  <c:v>390.709548379007</c:v>
                </c:pt>
                <c:pt idx="105">
                  <c:v>664.48885090015051</c:v>
                </c:pt>
                <c:pt idx="106">
                  <c:v>1336.9027846958047</c:v>
                </c:pt>
                <c:pt idx="107">
                  <c:v>4148.2029843402197</c:v>
                </c:pt>
                <c:pt idx="108">
                  <c:v>63.45201518244199</c:v>
                </c:pt>
                <c:pt idx="109">
                  <c:v>76.600348108883537</c:v>
                </c:pt>
                <c:pt idx="110">
                  <c:v>111.29227864693665</c:v>
                </c:pt>
                <c:pt idx="111">
                  <c:v>133.40409675267034</c:v>
                </c:pt>
                <c:pt idx="112">
                  <c:v>225.52842690668592</c:v>
                </c:pt>
                <c:pt idx="113">
                  <c:v>319.92075979370765</c:v>
                </c:pt>
                <c:pt idx="114">
                  <c:v>675.80903276392064</c:v>
                </c:pt>
                <c:pt idx="115">
                  <c:v>1341.673665350758</c:v>
                </c:pt>
                <c:pt idx="116">
                  <c:v>4131.4009026514959</c:v>
                </c:pt>
                <c:pt idx="117">
                  <c:v>64.331368252525508</c:v>
                </c:pt>
                <c:pt idx="118">
                  <c:v>85.699729930317588</c:v>
                </c:pt>
                <c:pt idx="119">
                  <c:v>108.50844892629418</c:v>
                </c:pt>
                <c:pt idx="120">
                  <c:v>136.42596557214208</c:v>
                </c:pt>
                <c:pt idx="121">
                  <c:v>226.32066189839986</c:v>
                </c:pt>
                <c:pt idx="122">
                  <c:v>336.75963343448848</c:v>
                </c:pt>
                <c:pt idx="123">
                  <c:v>673.20850959465633</c:v>
                </c:pt>
                <c:pt idx="124">
                  <c:v>1335.0381715262176</c:v>
                </c:pt>
                <c:pt idx="125">
                  <c:v>4140.7146129243711</c:v>
                </c:pt>
                <c:pt idx="126">
                  <c:v>61.231384591966346</c:v>
                </c:pt>
                <c:pt idx="127">
                  <c:v>89.69411635204321</c:v>
                </c:pt>
                <c:pt idx="128">
                  <c:v>110.347777925904</c:v>
                </c:pt>
                <c:pt idx="129">
                  <c:v>136.41587903048975</c:v>
                </c:pt>
                <c:pt idx="130">
                  <c:v>228.14970919698283</c:v>
                </c:pt>
                <c:pt idx="131">
                  <c:v>357.49400381662485</c:v>
                </c:pt>
                <c:pt idx="132">
                  <c:v>676.7095838053425</c:v>
                </c:pt>
                <c:pt idx="133">
                  <c:v>1332.4284291171757</c:v>
                </c:pt>
                <c:pt idx="134">
                  <c:v>4118.7817166197401</c:v>
                </c:pt>
                <c:pt idx="135">
                  <c:v>54.87309530348768</c:v>
                </c:pt>
                <c:pt idx="136">
                  <c:v>77.786511915352577</c:v>
                </c:pt>
                <c:pt idx="137">
                  <c:v>102.21869457070503</c:v>
                </c:pt>
                <c:pt idx="138">
                  <c:v>143.89295308849654</c:v>
                </c:pt>
                <c:pt idx="139">
                  <c:v>235.24980634404952</c:v>
                </c:pt>
                <c:pt idx="140">
                  <c:v>331.9910876540547</c:v>
                </c:pt>
                <c:pt idx="141">
                  <c:v>676.46677873473175</c:v>
                </c:pt>
                <c:pt idx="142">
                  <c:v>1333.6209653771712</c:v>
                </c:pt>
                <c:pt idx="143">
                  <c:v>4133.6645764404029</c:v>
                </c:pt>
                <c:pt idx="144">
                  <c:v>64.48982626078579</c:v>
                </c:pt>
                <c:pt idx="145">
                  <c:v>77.957770818668905</c:v>
                </c:pt>
                <c:pt idx="146">
                  <c:v>97.953318577960516</c:v>
                </c:pt>
                <c:pt idx="147">
                  <c:v>133.74634541556355</c:v>
                </c:pt>
                <c:pt idx="148">
                  <c:v>227.56911956498956</c:v>
                </c:pt>
                <c:pt idx="149">
                  <c:v>351.15010227395715</c:v>
                </c:pt>
                <c:pt idx="150">
                  <c:v>668.65930118547976</c:v>
                </c:pt>
                <c:pt idx="151">
                  <c:v>1365.8112328260349</c:v>
                </c:pt>
                <c:pt idx="152">
                  <c:v>4129.4947217366998</c:v>
                </c:pt>
                <c:pt idx="153">
                  <c:v>58.193693052649721</c:v>
                </c:pt>
                <c:pt idx="154">
                  <c:v>80.03975874752372</c:v>
                </c:pt>
                <c:pt idx="155">
                  <c:v>106.12854943012162</c:v>
                </c:pt>
                <c:pt idx="156">
                  <c:v>131.74867273009431</c:v>
                </c:pt>
                <c:pt idx="157">
                  <c:v>222.60138062591005</c:v>
                </c:pt>
                <c:pt idx="158">
                  <c:v>342.2722994881907</c:v>
                </c:pt>
                <c:pt idx="159">
                  <c:v>675.21118148890923</c:v>
                </c:pt>
                <c:pt idx="160">
                  <c:v>1348.0738805927817</c:v>
                </c:pt>
                <c:pt idx="161">
                  <c:v>4121.860167902395</c:v>
                </c:pt>
                <c:pt idx="162">
                  <c:v>55.16044730960607</c:v>
                </c:pt>
                <c:pt idx="163">
                  <c:v>81.495539307941172</c:v>
                </c:pt>
                <c:pt idx="164">
                  <c:v>106.91832264216214</c:v>
                </c:pt>
                <c:pt idx="165">
                  <c:v>132.55452423588241</c:v>
                </c:pt>
                <c:pt idx="166">
                  <c:v>234.32884025257673</c:v>
                </c:pt>
                <c:pt idx="167">
                  <c:v>318.78390485196206</c:v>
                </c:pt>
                <c:pt idx="168">
                  <c:v>675.64642701420837</c:v>
                </c:pt>
                <c:pt idx="169">
                  <c:v>1339.6361203868478</c:v>
                </c:pt>
                <c:pt idx="170">
                  <c:v>4143.1341119074796</c:v>
                </c:pt>
                <c:pt idx="171">
                  <c:v>50.928574884625192</c:v>
                </c:pt>
                <c:pt idx="172">
                  <c:v>83.748209089406103</c:v>
                </c:pt>
                <c:pt idx="173">
                  <c:v>99.916810067031264</c:v>
                </c:pt>
                <c:pt idx="174">
                  <c:v>136.67978594407472</c:v>
                </c:pt>
                <c:pt idx="175">
                  <c:v>216.69217571745239</c:v>
                </c:pt>
                <c:pt idx="176">
                  <c:v>333.70100392968669</c:v>
                </c:pt>
                <c:pt idx="177">
                  <c:v>688.8712364548735</c:v>
                </c:pt>
                <c:pt idx="178">
                  <c:v>1340.8549115453457</c:v>
                </c:pt>
                <c:pt idx="179">
                  <c:v>4106.8251284786838</c:v>
                </c:pt>
                <c:pt idx="180">
                  <c:v>65.550773689945103</c:v>
                </c:pt>
                <c:pt idx="181">
                  <c:v>79.610385964974782</c:v>
                </c:pt>
                <c:pt idx="182">
                  <c:v>102.69112922368168</c:v>
                </c:pt>
                <c:pt idx="183">
                  <c:v>129.23016031458613</c:v>
                </c:pt>
                <c:pt idx="184">
                  <c:v>215.78547828272772</c:v>
                </c:pt>
                <c:pt idx="185">
                  <c:v>328.34204931160031</c:v>
                </c:pt>
                <c:pt idx="186">
                  <c:v>713.10145333191963</c:v>
                </c:pt>
                <c:pt idx="187">
                  <c:v>1345.9545875512217</c:v>
                </c:pt>
                <c:pt idx="188">
                  <c:v>4142.8181772815997</c:v>
                </c:pt>
                <c:pt idx="189">
                  <c:v>74.226546727321519</c:v>
                </c:pt>
                <c:pt idx="190">
                  <c:v>80.746622514569665</c:v>
                </c:pt>
                <c:pt idx="191">
                  <c:v>103.53976923638798</c:v>
                </c:pt>
                <c:pt idx="192">
                  <c:v>138.652397975165</c:v>
                </c:pt>
                <c:pt idx="193">
                  <c:v>221.87976378532213</c:v>
                </c:pt>
                <c:pt idx="194">
                  <c:v>324.67412093037763</c:v>
                </c:pt>
                <c:pt idx="195">
                  <c:v>697.88917070691014</c:v>
                </c:pt>
                <c:pt idx="196">
                  <c:v>1465.9018905698579</c:v>
                </c:pt>
                <c:pt idx="197">
                  <c:v>4129.0205868700114</c:v>
                </c:pt>
                <c:pt idx="198">
                  <c:v>64.165317670458549</c:v>
                </c:pt>
                <c:pt idx="199">
                  <c:v>84.457846056885074</c:v>
                </c:pt>
                <c:pt idx="200">
                  <c:v>100.11822268663721</c:v>
                </c:pt>
                <c:pt idx="201">
                  <c:v>157.47461992225226</c:v>
                </c:pt>
                <c:pt idx="202">
                  <c:v>221.20798682287341</c:v>
                </c:pt>
                <c:pt idx="203">
                  <c:v>334.22296922584854</c:v>
                </c:pt>
                <c:pt idx="204">
                  <c:v>690.34590739469672</c:v>
                </c:pt>
                <c:pt idx="205">
                  <c:v>1332.4284291171762</c:v>
                </c:pt>
                <c:pt idx="206">
                  <c:v>4124.9672448417805</c:v>
                </c:pt>
                <c:pt idx="207">
                  <c:v>56.216973245866981</c:v>
                </c:pt>
                <c:pt idx="208">
                  <c:v>75.344468847829759</c:v>
                </c:pt>
                <c:pt idx="209">
                  <c:v>105.2229218355499</c:v>
                </c:pt>
                <c:pt idx="210">
                  <c:v>135.06174872833759</c:v>
                </c:pt>
                <c:pt idx="211">
                  <c:v>226.79699014812218</c:v>
                </c:pt>
                <c:pt idx="212">
                  <c:v>333.40252838727093</c:v>
                </c:pt>
                <c:pt idx="213">
                  <c:v>690.17554223839181</c:v>
                </c:pt>
                <c:pt idx="214">
                  <c:v>1334.6650793801828</c:v>
                </c:pt>
                <c:pt idx="215">
                  <c:v>4133.5509004255173</c:v>
                </c:pt>
              </c:numCache>
            </c:numRef>
          </c:xVal>
          <c:yVal>
            <c:numRef>
              <c:f>Results!$T$4:$T$219</c:f>
              <c:numCache>
                <c:formatCode>0.00</c:formatCode>
                <c:ptCount val="216"/>
                <c:pt idx="0">
                  <c:v>-3.9951792402576056</c:v>
                </c:pt>
                <c:pt idx="1">
                  <c:v>-1.518082015109949</c:v>
                </c:pt>
                <c:pt idx="2">
                  <c:v>-6.4723675985306341</c:v>
                </c:pt>
                <c:pt idx="3">
                  <c:v>-1.9410148092770578</c:v>
                </c:pt>
                <c:pt idx="4">
                  <c:v>-5.1317917224015064</c:v>
                </c:pt>
                <c:pt idx="5">
                  <c:v>-14.019295886090784</c:v>
                </c:pt>
                <c:pt idx="6">
                  <c:v>-1.9610639779935708</c:v>
                </c:pt>
                <c:pt idx="7">
                  <c:v>-1.2651824231181508</c:v>
                </c:pt>
                <c:pt idx="8">
                  <c:v>-1.1221103672727366</c:v>
                </c:pt>
                <c:pt idx="9">
                  <c:v>9.7085772339968877</c:v>
                </c:pt>
                <c:pt idx="10">
                  <c:v>0.98935858048747349</c:v>
                </c:pt>
                <c:pt idx="11">
                  <c:v>0.98592264502178084</c:v>
                </c:pt>
                <c:pt idx="12">
                  <c:v>-1.0088412925720762</c:v>
                </c:pt>
                <c:pt idx="13">
                  <c:v>-0.91019195032511546</c:v>
                </c:pt>
                <c:pt idx="14">
                  <c:v>-0.66602796888944304</c:v>
                </c:pt>
                <c:pt idx="15">
                  <c:v>-1.4950745219090167</c:v>
                </c:pt>
                <c:pt idx="16">
                  <c:v>-1.7147553366427963</c:v>
                </c:pt>
                <c:pt idx="17">
                  <c:v>-2.583102120777077</c:v>
                </c:pt>
                <c:pt idx="18">
                  <c:v>-0.24003713116471573</c:v>
                </c:pt>
                <c:pt idx="19">
                  <c:v>-4.2297793739382952</c:v>
                </c:pt>
                <c:pt idx="20">
                  <c:v>-3.4710953919512422</c:v>
                </c:pt>
                <c:pt idx="21">
                  <c:v>-2.2741485850400469</c:v>
                </c:pt>
                <c:pt idx="22">
                  <c:v>-2.7841389682266784</c:v>
                </c:pt>
                <c:pt idx="23">
                  <c:v>-2.5316967899170035</c:v>
                </c:pt>
                <c:pt idx="24">
                  <c:v>-2.8433797295768994</c:v>
                </c:pt>
                <c:pt idx="25">
                  <c:v>-2.2760298914781818</c:v>
                </c:pt>
                <c:pt idx="26">
                  <c:v>25.20000681311171</c:v>
                </c:pt>
                <c:pt idx="27">
                  <c:v>11.869627140570465</c:v>
                </c:pt>
                <c:pt idx="28">
                  <c:v>-16.900358383662287</c:v>
                </c:pt>
                <c:pt idx="29">
                  <c:v>-0.65270376740759284</c:v>
                </c:pt>
                <c:pt idx="30">
                  <c:v>-11.216410328652788</c:v>
                </c:pt>
                <c:pt idx="31">
                  <c:v>-12.546312065901995</c:v>
                </c:pt>
                <c:pt idx="32">
                  <c:v>-12.178917261922507</c:v>
                </c:pt>
                <c:pt idx="33">
                  <c:v>-17.62897713649614</c:v>
                </c:pt>
                <c:pt idx="34">
                  <c:v>-13.814343996395406</c:v>
                </c:pt>
                <c:pt idx="35">
                  <c:v>-5.0575486837227599</c:v>
                </c:pt>
                <c:pt idx="36">
                  <c:v>-1.9932257336070305</c:v>
                </c:pt>
                <c:pt idx="37">
                  <c:v>-5.1289863495900718</c:v>
                </c:pt>
                <c:pt idx="38">
                  <c:v>-3.7081290652531234</c:v>
                </c:pt>
                <c:pt idx="39">
                  <c:v>-0.55468644594138206</c:v>
                </c:pt>
                <c:pt idx="40">
                  <c:v>-2.4541200901201154</c:v>
                </c:pt>
                <c:pt idx="41">
                  <c:v>-0.40275186924557083</c:v>
                </c:pt>
                <c:pt idx="42">
                  <c:v>16.811128086583786</c:v>
                </c:pt>
                <c:pt idx="43">
                  <c:v>16.919392473753298</c:v>
                </c:pt>
                <c:pt idx="44">
                  <c:v>-3.6839531228546196</c:v>
                </c:pt>
                <c:pt idx="45">
                  <c:v>-6.8010366002869818</c:v>
                </c:pt>
                <c:pt idx="46">
                  <c:v>-1.7847576194498678</c:v>
                </c:pt>
                <c:pt idx="47">
                  <c:v>-0.6052261705594183</c:v>
                </c:pt>
                <c:pt idx="48">
                  <c:v>-6.6575731238452285</c:v>
                </c:pt>
                <c:pt idx="49">
                  <c:v>-3.7951991095369162</c:v>
                </c:pt>
                <c:pt idx="50">
                  <c:v>-4.0268578692740551</c:v>
                </c:pt>
                <c:pt idx="51">
                  <c:v>-2.0110588875312092</c:v>
                </c:pt>
                <c:pt idx="52">
                  <c:v>-2.2680878940185196</c:v>
                </c:pt>
                <c:pt idx="53">
                  <c:v>-4.5311971416821866</c:v>
                </c:pt>
                <c:pt idx="54">
                  <c:v>1.8256914500407326</c:v>
                </c:pt>
                <c:pt idx="55">
                  <c:v>1.0099909019511986</c:v>
                </c:pt>
                <c:pt idx="56">
                  <c:v>1.3219182631267445</c:v>
                </c:pt>
                <c:pt idx="57">
                  <c:v>-1.7076941857282559</c:v>
                </c:pt>
                <c:pt idx="58">
                  <c:v>-1.7948738493124494</c:v>
                </c:pt>
                <c:pt idx="59">
                  <c:v>-3.6737118028333375</c:v>
                </c:pt>
                <c:pt idx="60">
                  <c:v>-6.2869121178646807</c:v>
                </c:pt>
                <c:pt idx="61">
                  <c:v>-2.8263622599973215</c:v>
                </c:pt>
                <c:pt idx="63">
                  <c:v>6.5907117838730001</c:v>
                </c:pt>
                <c:pt idx="64">
                  <c:v>-0.83431710402043002</c:v>
                </c:pt>
                <c:pt idx="65">
                  <c:v>-4.3625740914681685</c:v>
                </c:pt>
                <c:pt idx="66">
                  <c:v>-3.2355685106576999</c:v>
                </c:pt>
                <c:pt idx="67">
                  <c:v>-10.219541833938854</c:v>
                </c:pt>
                <c:pt idx="68">
                  <c:v>-12.757283968597848</c:v>
                </c:pt>
                <c:pt idx="69">
                  <c:v>-2.8446377239990235</c:v>
                </c:pt>
                <c:pt idx="70">
                  <c:v>-2.965413435883216</c:v>
                </c:pt>
                <c:pt idx="71">
                  <c:v>-2.7604251509435764</c:v>
                </c:pt>
                <c:pt idx="72">
                  <c:v>-6.3091872697722167</c:v>
                </c:pt>
                <c:pt idx="73">
                  <c:v>-0.79343748719660867</c:v>
                </c:pt>
                <c:pt idx="74">
                  <c:v>-2.1909032460975926</c:v>
                </c:pt>
                <c:pt idx="75">
                  <c:v>-1.5462310879803278</c:v>
                </c:pt>
                <c:pt idx="76">
                  <c:v>-2.4564258527676901</c:v>
                </c:pt>
                <c:pt idx="77">
                  <c:v>1.5423829034356775</c:v>
                </c:pt>
                <c:pt idx="78">
                  <c:v>-2.2085783119321687</c:v>
                </c:pt>
                <c:pt idx="79">
                  <c:v>-2.9411471939477187</c:v>
                </c:pt>
                <c:pt idx="80">
                  <c:v>-1.4661495459419331</c:v>
                </c:pt>
                <c:pt idx="81">
                  <c:v>-10.17222990449685</c:v>
                </c:pt>
                <c:pt idx="82">
                  <c:v>-2.2680545749518437</c:v>
                </c:pt>
                <c:pt idx="83">
                  <c:v>-3.0165610417892506</c:v>
                </c:pt>
                <c:pt idx="84">
                  <c:v>-1.5122076067294421</c:v>
                </c:pt>
                <c:pt idx="85">
                  <c:v>-2.9895890326567338</c:v>
                </c:pt>
                <c:pt idx="86">
                  <c:v>-2.102449526459131</c:v>
                </c:pt>
                <c:pt idx="87">
                  <c:v>-2.3379385033952196</c:v>
                </c:pt>
                <c:pt idx="88">
                  <c:v>0.31387918740426474</c:v>
                </c:pt>
                <c:pt idx="89">
                  <c:v>3.4154982554475702E-2</c:v>
                </c:pt>
                <c:pt idx="90">
                  <c:v>-8.4406072927104798</c:v>
                </c:pt>
                <c:pt idx="91">
                  <c:v>-6.0107610621395349</c:v>
                </c:pt>
                <c:pt idx="92">
                  <c:v>-4.7240345048140329</c:v>
                </c:pt>
                <c:pt idx="93">
                  <c:v>-4.6929194486155161</c:v>
                </c:pt>
                <c:pt idx="94">
                  <c:v>-6.6631516920784977</c:v>
                </c:pt>
                <c:pt idx="95">
                  <c:v>-5.0378581143924874</c:v>
                </c:pt>
                <c:pt idx="96">
                  <c:v>-2.9000384245748916</c:v>
                </c:pt>
                <c:pt idx="97">
                  <c:v>-1.5231119942984501</c:v>
                </c:pt>
                <c:pt idx="98">
                  <c:v>-0.31993519880089999</c:v>
                </c:pt>
                <c:pt idx="99">
                  <c:v>-26.694840707447614</c:v>
                </c:pt>
                <c:pt idx="100">
                  <c:v>-17.074205558839388</c:v>
                </c:pt>
                <c:pt idx="101">
                  <c:v>-23.803782768321838</c:v>
                </c:pt>
                <c:pt idx="102">
                  <c:v>-17.322275481132113</c:v>
                </c:pt>
                <c:pt idx="103">
                  <c:v>-4.4027326518982255</c:v>
                </c:pt>
                <c:pt idx="104">
                  <c:v>-17.637026959003681</c:v>
                </c:pt>
                <c:pt idx="105">
                  <c:v>-4.5431689123534875</c:v>
                </c:pt>
                <c:pt idx="106">
                  <c:v>-4.899592210117877</c:v>
                </c:pt>
                <c:pt idx="107">
                  <c:v>-3.4232409763044842</c:v>
                </c:pt>
                <c:pt idx="108">
                  <c:v>10.591444256316789</c:v>
                </c:pt>
                <c:pt idx="109">
                  <c:v>23.092782641107881</c:v>
                </c:pt>
                <c:pt idx="110">
                  <c:v>-9.1750108552725891</c:v>
                </c:pt>
                <c:pt idx="111">
                  <c:v>-0.45388167785651429</c:v>
                </c:pt>
                <c:pt idx="112">
                  <c:v>-3.1949528516275505</c:v>
                </c:pt>
                <c:pt idx="113">
                  <c:v>-5.7931719734782163</c:v>
                </c:pt>
                <c:pt idx="114">
                  <c:v>-10.104826874632217</c:v>
                </c:pt>
                <c:pt idx="115">
                  <c:v>-3.0934992929079543</c:v>
                </c:pt>
                <c:pt idx="116">
                  <c:v>-0.93430300183946768</c:v>
                </c:pt>
                <c:pt idx="117">
                  <c:v>-4.494492082269681</c:v>
                </c:pt>
                <c:pt idx="118">
                  <c:v>-4.4104338874706874</c:v>
                </c:pt>
                <c:pt idx="119">
                  <c:v>-3.2978528047386262</c:v>
                </c:pt>
                <c:pt idx="120">
                  <c:v>-1.3091097172390327</c:v>
                </c:pt>
                <c:pt idx="121">
                  <c:v>-3.8267217079312981</c:v>
                </c:pt>
                <c:pt idx="122">
                  <c:v>-4.3204802446487136</c:v>
                </c:pt>
                <c:pt idx="123">
                  <c:v>-3.1904691174490178</c:v>
                </c:pt>
                <c:pt idx="124">
                  <c:v>-2.1129112356368123</c:v>
                </c:pt>
                <c:pt idx="125">
                  <c:v>-1.3240374681521803</c:v>
                </c:pt>
                <c:pt idx="126">
                  <c:v>-10.421754520970921</c:v>
                </c:pt>
                <c:pt idx="127">
                  <c:v>1.277546058271291</c:v>
                </c:pt>
                <c:pt idx="128">
                  <c:v>-1.855749127344491</c:v>
                </c:pt>
                <c:pt idx="129">
                  <c:v>-2.8705448796137039</c:v>
                </c:pt>
                <c:pt idx="130">
                  <c:v>-3.7912427008682839</c:v>
                </c:pt>
                <c:pt idx="131">
                  <c:v>-1.7326175405733608</c:v>
                </c:pt>
                <c:pt idx="132">
                  <c:v>-2.3657982964147974</c:v>
                </c:pt>
                <c:pt idx="133">
                  <c:v>-1.6082236500592755</c:v>
                </c:pt>
                <c:pt idx="134">
                  <c:v>-0.60167589167794788</c:v>
                </c:pt>
                <c:pt idx="135">
                  <c:v>-29.838111396728557</c:v>
                </c:pt>
                <c:pt idx="136">
                  <c:v>-23.894260659969493</c:v>
                </c:pt>
                <c:pt idx="137">
                  <c:v>-18.997204623145571</c:v>
                </c:pt>
                <c:pt idx="138">
                  <c:v>-17.577617628669394</c:v>
                </c:pt>
                <c:pt idx="139">
                  <c:v>-12.688557243866375</c:v>
                </c:pt>
                <c:pt idx="140">
                  <c:v>-11.834982659232489</c:v>
                </c:pt>
                <c:pt idx="141">
                  <c:v>-8.2142657232427965</c:v>
                </c:pt>
                <c:pt idx="142">
                  <c:v>-15.358259257662784</c:v>
                </c:pt>
                <c:pt idx="143">
                  <c:v>-4.9898721249904163</c:v>
                </c:pt>
                <c:pt idx="144">
                  <c:v>-15.3354828725899</c:v>
                </c:pt>
                <c:pt idx="145">
                  <c:v>-10.849169659227204</c:v>
                </c:pt>
                <c:pt idx="146">
                  <c:v>-5.260994372394868</c:v>
                </c:pt>
                <c:pt idx="147">
                  <c:v>-3.698303232282528</c:v>
                </c:pt>
                <c:pt idx="148">
                  <c:v>-4.2049288511909886</c:v>
                </c:pt>
                <c:pt idx="149">
                  <c:v>-5.339626032439222</c:v>
                </c:pt>
                <c:pt idx="150">
                  <c:v>-1.6689068955887114</c:v>
                </c:pt>
                <c:pt idx="151">
                  <c:v>-1.1576440759913442</c:v>
                </c:pt>
                <c:pt idx="152">
                  <c:v>-0.52051699263729811</c:v>
                </c:pt>
                <c:pt idx="153">
                  <c:v>-12.361636932272631</c:v>
                </c:pt>
                <c:pt idx="154">
                  <c:v>1.1997053308284589</c:v>
                </c:pt>
                <c:pt idx="155">
                  <c:v>-9.5436614224060214</c:v>
                </c:pt>
                <c:pt idx="156">
                  <c:v>-4.3633629174172235</c:v>
                </c:pt>
                <c:pt idx="157">
                  <c:v>-5.6609624749305327</c:v>
                </c:pt>
                <c:pt idx="158">
                  <c:v>-3.5855368683185311</c:v>
                </c:pt>
                <c:pt idx="159">
                  <c:v>-3.141414430095252</c:v>
                </c:pt>
                <c:pt idx="160">
                  <c:v>-1.7857983111575344</c:v>
                </c:pt>
                <c:pt idx="161">
                  <c:v>-1.3552174413238796</c:v>
                </c:pt>
                <c:pt idx="162">
                  <c:v>19.941014308051809</c:v>
                </c:pt>
                <c:pt idx="163">
                  <c:v>-4.927311779320763</c:v>
                </c:pt>
                <c:pt idx="164">
                  <c:v>-9.4542473098769158</c:v>
                </c:pt>
                <c:pt idx="165">
                  <c:v>1.7996185176392794</c:v>
                </c:pt>
                <c:pt idx="166">
                  <c:v>-3.8658665501064386</c:v>
                </c:pt>
                <c:pt idx="167">
                  <c:v>-2.1343313600232312</c:v>
                </c:pt>
                <c:pt idx="168">
                  <c:v>-4.9517655502239117</c:v>
                </c:pt>
                <c:pt idx="169">
                  <c:v>-0.3610025374242144</c:v>
                </c:pt>
                <c:pt idx="170">
                  <c:v>-2.347838840840585</c:v>
                </c:pt>
                <c:pt idx="171">
                  <c:v>0.9256593502621745</c:v>
                </c:pt>
                <c:pt idx="172">
                  <c:v>-5.2875269066097141</c:v>
                </c:pt>
                <c:pt idx="173">
                  <c:v>4.1866728232840407</c:v>
                </c:pt>
                <c:pt idx="174">
                  <c:v>0.5269353115756068</c:v>
                </c:pt>
                <c:pt idx="175">
                  <c:v>3.9723742927254899</c:v>
                </c:pt>
                <c:pt idx="176">
                  <c:v>-1.0041935415911278</c:v>
                </c:pt>
                <c:pt idx="177">
                  <c:v>-3.9922172678311614</c:v>
                </c:pt>
                <c:pt idx="178">
                  <c:v>-5.8675186157667234</c:v>
                </c:pt>
                <c:pt idx="179">
                  <c:v>-0.73012917620359608</c:v>
                </c:pt>
                <c:pt idx="180">
                  <c:v>-8.8492833317006134</c:v>
                </c:pt>
                <c:pt idx="182">
                  <c:v>-4.7629520297004779</c:v>
                </c:pt>
                <c:pt idx="183">
                  <c:v>-5.6675939244806788</c:v>
                </c:pt>
                <c:pt idx="184">
                  <c:v>-3.9230619456403542</c:v>
                </c:pt>
                <c:pt idx="185">
                  <c:v>-2.7538505441376739</c:v>
                </c:pt>
                <c:pt idx="186">
                  <c:v>-2.8805793672051982</c:v>
                </c:pt>
                <c:pt idx="187">
                  <c:v>-1.8280418803717915</c:v>
                </c:pt>
                <c:pt idx="188">
                  <c:v>-0.96862028610512296</c:v>
                </c:pt>
                <c:pt idx="189">
                  <c:v>-6.7718989350090979</c:v>
                </c:pt>
                <c:pt idx="190">
                  <c:v>-7.6122348194323468</c:v>
                </c:pt>
                <c:pt idx="191">
                  <c:v>-8.5375593374234935</c:v>
                </c:pt>
                <c:pt idx="192">
                  <c:v>-7.8270539375084258</c:v>
                </c:pt>
                <c:pt idx="193">
                  <c:v>-6.3456727847181549</c:v>
                </c:pt>
                <c:pt idx="194">
                  <c:v>-3.5648424633324969</c:v>
                </c:pt>
                <c:pt idx="195">
                  <c:v>-4.0535334110794805</c:v>
                </c:pt>
                <c:pt idx="196">
                  <c:v>-2.5719245477745791</c:v>
                </c:pt>
                <c:pt idx="197">
                  <c:v>-2.0615200403865415</c:v>
                </c:pt>
                <c:pt idx="198">
                  <c:v>-21.452894133797841</c:v>
                </c:pt>
                <c:pt idx="199">
                  <c:v>-19.261497677703218</c:v>
                </c:pt>
                <c:pt idx="200">
                  <c:v>-17.417631095207891</c:v>
                </c:pt>
                <c:pt idx="201">
                  <c:v>-14.519558728600757</c:v>
                </c:pt>
                <c:pt idx="202">
                  <c:v>-7.1642923252871791</c:v>
                </c:pt>
                <c:pt idx="203">
                  <c:v>-11.122206625101578</c:v>
                </c:pt>
                <c:pt idx="204">
                  <c:v>-8.5806125248497089</c:v>
                </c:pt>
                <c:pt idx="205">
                  <c:v>-5.272960827151298</c:v>
                </c:pt>
                <c:pt idx="206">
                  <c:v>-11.811905790308142</c:v>
                </c:pt>
                <c:pt idx="207">
                  <c:v>-30.252381556520952</c:v>
                </c:pt>
                <c:pt idx="208">
                  <c:v>-61.709199837525965</c:v>
                </c:pt>
                <c:pt idx="209">
                  <c:v>-25.919183158755104</c:v>
                </c:pt>
                <c:pt idx="210">
                  <c:v>-2.7703985499726715</c:v>
                </c:pt>
                <c:pt idx="211">
                  <c:v>-24.011337237128259</c:v>
                </c:pt>
                <c:pt idx="212">
                  <c:v>-5.9155305398169613</c:v>
                </c:pt>
                <c:pt idx="213">
                  <c:v>-13.461146701472298</c:v>
                </c:pt>
                <c:pt idx="214">
                  <c:v>-2.1334999933771028</c:v>
                </c:pt>
                <c:pt idx="215">
                  <c:v>-2.6292382274603061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335176"/>
        <c:axId val="233335568"/>
      </c:scatterChart>
      <c:valAx>
        <c:axId val="233335176"/>
        <c:scaling>
          <c:logBase val="10"/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Suspended Sediment Concentration (mg/L)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335568"/>
        <c:crossesAt val="-50"/>
        <c:crossBetween val="midCat"/>
      </c:valAx>
      <c:valAx>
        <c:axId val="233335568"/>
        <c:scaling>
          <c:orientation val="minMax"/>
          <c:max val="5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Percent Difference</a:t>
                </a:r>
              </a:p>
            </c:rich>
          </c:tx>
          <c:layout>
            <c:manualLayout>
              <c:xMode val="edge"/>
              <c:yMode val="edge"/>
              <c:x val="1.0275688991304155E-2"/>
              <c:y val="0.427370893642963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335176"/>
        <c:crosses val="autoZero"/>
        <c:crossBetween val="midCat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2, 2017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9'!$B$25)</c:f>
              <c:strCache>
                <c:ptCount val="8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  <c:pt idx="7">
                  <c:v>41-USGS</c:v>
                </c:pt>
              </c:strCache>
            </c:strRef>
          </c:cat>
          <c:val>
            <c:numRef>
              <c:f>('PSD for Samples 7, 8, 9'!$D$4,'PSD for Samples 7, 8, 9'!$D$7,'PSD for Samples 7, 8, 9'!$D$10,'PSD for Samples 7, 8, 9'!$D$13,'PSD for Samples 7, 8, 9'!$D$16,'PSD for Samples 7, 8, 9'!$D$19,'PSD for Samples 7, 8, 9'!$D$22,'PSD for Samples 7, 8, 9'!$D$25)</c:f>
              <c:numCache>
                <c:formatCode>0.0</c:formatCode>
                <c:ptCount val="8"/>
                <c:pt idx="1">
                  <c:v>9.8000000000000007</c:v>
                </c:pt>
                <c:pt idx="7">
                  <c:v>12</c:v>
                </c:pt>
              </c:numCache>
            </c:numRef>
          </c:val>
          <c:smooth val="0"/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9'!$B$25)</c:f>
              <c:strCache>
                <c:ptCount val="8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  <c:pt idx="7">
                  <c:v>41-USGS</c:v>
                </c:pt>
              </c:strCache>
            </c:strRef>
          </c:cat>
          <c:val>
            <c:numRef>
              <c:f>('PSD for Samples 7, 8, 9'!$E$4,'PSD for Samples 7, 8, 9'!$E$7,'PSD for Samples 7, 8, 9'!$E$10,'PSD for Samples 7, 8, 9'!$E$13,'PSD for Samples 7, 8, 9'!$E$16,'PSD for Samples 7, 8, 9'!$E$19,'PSD for Samples 7, 8, 9'!$E$22,'PSD for Samples 7, 8, 9'!$E$25)</c:f>
              <c:numCache>
                <c:formatCode>General</c:formatCode>
                <c:ptCount val="8"/>
                <c:pt idx="1">
                  <c:v>21.3</c:v>
                </c:pt>
                <c:pt idx="7" formatCode="0.0">
                  <c:v>22.3</c:v>
                </c:pt>
              </c:numCache>
            </c:numRef>
          </c:val>
          <c:smooth val="0"/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9'!$B$25)</c:f>
              <c:strCache>
                <c:ptCount val="8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  <c:pt idx="7">
                  <c:v>41-USGS</c:v>
                </c:pt>
              </c:strCache>
            </c:strRef>
          </c:cat>
          <c:val>
            <c:numRef>
              <c:f>('PSD for Samples 7, 8, 9'!$F$4,'PSD for Samples 7, 8, 9'!$F$7,'PSD for Samples 7, 8, 9'!$F$10,'PSD for Samples 7, 8, 9'!$F$13,'PSD for Samples 7, 8, 9'!$F$16,'PSD for Samples 7, 8, 9'!$F$19,'PSD for Samples 7, 8, 9'!$F$22,'PSD for Samples 7, 8, 9'!$F$25)</c:f>
              <c:numCache>
                <c:formatCode>General</c:formatCode>
                <c:ptCount val="8"/>
                <c:pt idx="1">
                  <c:v>39.200000000000003</c:v>
                </c:pt>
                <c:pt idx="7" formatCode="0.0">
                  <c:v>38</c:v>
                </c:pt>
              </c:numCache>
            </c:numRef>
          </c:val>
          <c:smooth val="0"/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9'!$B$25)</c:f>
              <c:strCache>
                <c:ptCount val="8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  <c:pt idx="7">
                  <c:v>41-USGS</c:v>
                </c:pt>
              </c:strCache>
            </c:strRef>
          </c:cat>
          <c:val>
            <c:numRef>
              <c:f>('PSD for Samples 7, 8, 9'!$G$4,'PSD for Samples 7, 8, 9'!$G$7,'PSD for Samples 7, 8, 9'!$G$10,'PSD for Samples 7, 8, 9'!$G$13,'PSD for Samples 7, 8, 9'!$G$16,'PSD for Samples 7, 8, 9'!$G$19,'PSD for Samples 7, 8, 9'!$G$22,'PSD for Samples 7, 8, 9'!$G$25)</c:f>
              <c:numCache>
                <c:formatCode>0.0</c:formatCode>
                <c:ptCount val="8"/>
                <c:pt idx="1">
                  <c:v>64.5</c:v>
                </c:pt>
                <c:pt idx="7">
                  <c:v>56.1</c:v>
                </c:pt>
              </c:numCache>
            </c:numRef>
          </c:val>
          <c:smooth val="0"/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9'!$B$25)</c:f>
              <c:strCache>
                <c:ptCount val="8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  <c:pt idx="7">
                  <c:v>41-USGS</c:v>
                </c:pt>
              </c:strCache>
            </c:strRef>
          </c:cat>
          <c:val>
            <c:numRef>
              <c:f>('PSD for Samples 7, 8, 9'!$H$4,'PSD for Samples 7, 8, 9'!$H$7,'PSD for Samples 7, 8, 9'!$H$10,'PSD for Samples 7, 8, 9'!$H$13,'PSD for Samples 7, 8, 9'!$H$16,'PSD for Samples 7, 8, 9'!$H$19,'PSD for Samples 7, 8, 9'!$H$22,'PSD for Samples 7, 8, 9'!$H$25)</c:f>
              <c:numCache>
                <c:formatCode>0.0</c:formatCode>
                <c:ptCount val="8"/>
                <c:pt idx="1">
                  <c:v>85.2</c:v>
                </c:pt>
                <c:pt idx="7">
                  <c:v>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128624"/>
        <c:axId val="404129016"/>
      </c:lineChart>
      <c:catAx>
        <c:axId val="404128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129016"/>
        <c:crosses val="autoZero"/>
        <c:auto val="1"/>
        <c:lblAlgn val="ctr"/>
        <c:lblOffset val="100"/>
        <c:noMultiLvlLbl val="0"/>
      </c:catAx>
      <c:valAx>
        <c:axId val="404129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12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2, 2017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9'!$B$26)</c:f>
              <c:strCache>
                <c:ptCount val="8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  <c:pt idx="7">
                  <c:v>41-USGS</c:v>
                </c:pt>
              </c:strCache>
            </c:strRef>
          </c:cat>
          <c:val>
            <c:numRef>
              <c:f>('PSD for Samples 7, 8, 9'!$D$5,'PSD for Samples 7, 8, 9'!$D$8,'PSD for Samples 7, 8, 9'!$D$11,'PSD for Samples 7, 8, 9'!$D$14,'PSD for Samples 7, 8, 9'!$D$17,'PSD for Samples 7, 8, 9'!$D$20,'PSD for Samples 7, 8, 9'!$D$23,'PSD for Samples 7, 8, 9'!$D$26)</c:f>
              <c:numCache>
                <c:formatCode>General</c:formatCode>
                <c:ptCount val="8"/>
                <c:pt idx="1">
                  <c:v>9.6</c:v>
                </c:pt>
                <c:pt idx="7" formatCode="0.0">
                  <c:v>11.3</c:v>
                </c:pt>
              </c:numCache>
            </c:numRef>
          </c:val>
          <c:smooth val="0"/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9'!$B$26)</c:f>
              <c:strCache>
                <c:ptCount val="8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  <c:pt idx="7">
                  <c:v>41-USGS</c:v>
                </c:pt>
              </c:strCache>
            </c:strRef>
          </c:cat>
          <c:val>
            <c:numRef>
              <c:f>('PSD for Samples 7, 8, 9'!$E$5,'PSD for Samples 7, 8, 9'!$E$8,'PSD for Samples 7, 8, 9'!$E$11,'PSD for Samples 7, 8, 9'!$E$14,'PSD for Samples 7, 8, 9'!$E$17,'PSD for Samples 7, 8, 9'!$E$20,'PSD for Samples 7, 8, 9'!$E$23,'PSD for Samples 7, 8, 9'!$E$26)</c:f>
              <c:numCache>
                <c:formatCode>General</c:formatCode>
                <c:ptCount val="8"/>
                <c:pt idx="1">
                  <c:v>19.600000000000001</c:v>
                </c:pt>
                <c:pt idx="7" formatCode="0.0">
                  <c:v>21.2</c:v>
                </c:pt>
              </c:numCache>
            </c:numRef>
          </c:val>
          <c:smooth val="0"/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9'!$B$26)</c:f>
              <c:strCache>
                <c:ptCount val="8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  <c:pt idx="7">
                  <c:v>41-USGS</c:v>
                </c:pt>
              </c:strCache>
            </c:strRef>
          </c:cat>
          <c:val>
            <c:numRef>
              <c:f>('PSD for Samples 7, 8, 9'!$F$5,'PSD for Samples 7, 8, 9'!$F$8,'PSD for Samples 7, 8, 9'!$F$11,'PSD for Samples 7, 8, 9'!$F$14,'PSD for Samples 7, 8, 9'!$F$17,'PSD for Samples 7, 8, 9'!$F$20,'PSD for Samples 7, 8, 9'!$F$23,'PSD for Samples 7, 8, 9'!$F$26)</c:f>
              <c:numCache>
                <c:formatCode>0.0</c:formatCode>
                <c:ptCount val="8"/>
                <c:pt idx="1">
                  <c:v>34.700000000000003</c:v>
                </c:pt>
                <c:pt idx="7">
                  <c:v>36.1</c:v>
                </c:pt>
              </c:numCache>
            </c:numRef>
          </c:val>
          <c:smooth val="0"/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9'!$B$26)</c:f>
              <c:strCache>
                <c:ptCount val="8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  <c:pt idx="7">
                  <c:v>41-USGS</c:v>
                </c:pt>
              </c:strCache>
            </c:strRef>
          </c:cat>
          <c:val>
            <c:numRef>
              <c:f>('PSD for Samples 7, 8, 9'!$G$5,'PSD for Samples 7, 8, 9'!$G$8,'PSD for Samples 7, 8, 9'!$G$11,'PSD for Samples 7, 8, 9'!$G$14,'PSD for Samples 7, 8, 9'!$G$17,'PSD for Samples 7, 8, 9'!$G$20,'PSD for Samples 7, 8, 9'!$G$23,'PSD for Samples 7, 8, 9'!$G$26)</c:f>
              <c:numCache>
                <c:formatCode>General</c:formatCode>
                <c:ptCount val="8"/>
                <c:pt idx="1">
                  <c:v>57.8</c:v>
                </c:pt>
                <c:pt idx="7" formatCode="0.0">
                  <c:v>51.7</c:v>
                </c:pt>
              </c:numCache>
            </c:numRef>
          </c:val>
          <c:smooth val="0"/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9'!$B$26)</c:f>
              <c:strCache>
                <c:ptCount val="8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  <c:pt idx="7">
                  <c:v>41-USGS</c:v>
                </c:pt>
              </c:strCache>
            </c:strRef>
          </c:cat>
          <c:val>
            <c:numRef>
              <c:f>('PSD for Samples 7, 8, 9'!$H$5,'PSD for Samples 7, 8, 9'!$H$8,'PSD for Samples 7, 8, 9'!$H$11,'PSD for Samples 7, 8, 9'!$H$14,'PSD for Samples 7, 8, 9'!$H$17,'PSD for Samples 7, 8, 9'!$H$20,'PSD for Samples 7, 8, 9'!$H$23,'PSD for Samples 7, 8, 9'!$H$26)</c:f>
              <c:numCache>
                <c:formatCode>0.0</c:formatCode>
                <c:ptCount val="8"/>
                <c:pt idx="1">
                  <c:v>79.400000000000006</c:v>
                </c:pt>
                <c:pt idx="7">
                  <c:v>71.099999999999994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129800"/>
        <c:axId val="404130192"/>
      </c:lineChart>
      <c:catAx>
        <c:axId val="404129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130192"/>
        <c:crosses val="autoZero"/>
        <c:auto val="1"/>
        <c:lblAlgn val="ctr"/>
        <c:lblOffset val="100"/>
        <c:noMultiLvlLbl val="0"/>
      </c:catAx>
      <c:valAx>
        <c:axId val="40413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129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2, 2017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9'!$B$27)</c:f>
              <c:strCache>
                <c:ptCount val="8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  <c:pt idx="7">
                  <c:v>41-USGS</c:v>
                </c:pt>
              </c:strCache>
            </c:strRef>
          </c:cat>
          <c:val>
            <c:numRef>
              <c:f>('PSD for Samples 7, 8, 9'!$D$6,'PSD for Samples 7, 8, 9'!$D$9,'PSD for Samples 7, 8, 9'!$D$12,'PSD for Samples 7, 8, 9'!$D$15,'PSD for Samples 7, 8, 9'!$D$18,'PSD for Samples 7, 8, 9'!$D$21,'PSD for Samples 7, 8, 9'!$D$24,'PSD for Samples 7, 8, 9'!$D$27)</c:f>
              <c:numCache>
                <c:formatCode>0.0</c:formatCode>
                <c:ptCount val="8"/>
                <c:pt idx="0">
                  <c:v>11.3</c:v>
                </c:pt>
                <c:pt idx="1">
                  <c:v>9.1999999999999993</c:v>
                </c:pt>
                <c:pt idx="2">
                  <c:v>18.100000000000001</c:v>
                </c:pt>
                <c:pt idx="3">
                  <c:v>15.9</c:v>
                </c:pt>
                <c:pt idx="7">
                  <c:v>11.6</c:v>
                </c:pt>
              </c:numCache>
            </c:numRef>
          </c:val>
          <c:smooth val="0"/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9'!$B$27)</c:f>
              <c:strCache>
                <c:ptCount val="8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  <c:pt idx="7">
                  <c:v>41-USGS</c:v>
                </c:pt>
              </c:strCache>
            </c:strRef>
          </c:cat>
          <c:val>
            <c:numRef>
              <c:f>('PSD for Samples 7, 8, 9'!$E$6,'PSD for Samples 7, 8, 9'!$E$9,'PSD for Samples 7, 8, 9'!$E$12,'PSD for Samples 7, 8, 9'!$E$15,'PSD for Samples 7, 8, 9'!$E$18,'PSD for Samples 7, 8, 9'!$E$21,'PSD for Samples 7, 8, 9'!$E$24,'PSD for Samples 7, 8, 9'!$E$27)</c:f>
              <c:numCache>
                <c:formatCode>0.0</c:formatCode>
                <c:ptCount val="8"/>
                <c:pt idx="0">
                  <c:v>13.4</c:v>
                </c:pt>
                <c:pt idx="1">
                  <c:v>19.5</c:v>
                </c:pt>
                <c:pt idx="2">
                  <c:v>27.2</c:v>
                </c:pt>
                <c:pt idx="3">
                  <c:v>21.6</c:v>
                </c:pt>
                <c:pt idx="7">
                  <c:v>21.8</c:v>
                </c:pt>
              </c:numCache>
            </c:numRef>
          </c:val>
          <c:smooth val="0"/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9'!$B$27)</c:f>
              <c:strCache>
                <c:ptCount val="8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  <c:pt idx="7">
                  <c:v>41-USGS</c:v>
                </c:pt>
              </c:strCache>
            </c:strRef>
          </c:cat>
          <c:val>
            <c:numRef>
              <c:f>('PSD for Samples 7, 8, 9'!$F$6,'PSD for Samples 7, 8, 9'!$F$9,'PSD for Samples 7, 8, 9'!$F$12,'PSD for Samples 7, 8, 9'!$F$15,'PSD for Samples 7, 8, 9'!$F$18,'PSD for Samples 7, 8, 9'!$F$21,'PSD for Samples 7, 8, 9'!$F$24,'PSD for Samples 7, 8, 9'!$F$27)</c:f>
              <c:numCache>
                <c:formatCode>General</c:formatCode>
                <c:ptCount val="8"/>
                <c:pt idx="0" formatCode="0.0">
                  <c:v>27.6</c:v>
                </c:pt>
                <c:pt idx="1">
                  <c:v>34.700000000000003</c:v>
                </c:pt>
                <c:pt idx="2" formatCode="0.0">
                  <c:v>39.9</c:v>
                </c:pt>
                <c:pt idx="3" formatCode="0.0">
                  <c:v>33</c:v>
                </c:pt>
                <c:pt idx="7" formatCode="0.0">
                  <c:v>36.6</c:v>
                </c:pt>
              </c:numCache>
            </c:numRef>
          </c:val>
          <c:smooth val="0"/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9'!$B$27)</c:f>
              <c:strCache>
                <c:ptCount val="8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  <c:pt idx="7">
                  <c:v>41-USGS</c:v>
                </c:pt>
              </c:strCache>
            </c:strRef>
          </c:cat>
          <c:val>
            <c:numRef>
              <c:f>('PSD for Samples 7, 8, 9'!$G$6,'PSD for Samples 7, 8, 9'!$G$9,'PSD for Samples 7, 8, 9'!$G$12,'PSD for Samples 7, 8, 9'!$G$15,'PSD for Samples 7, 8, 9'!$G$18,'PSD for Samples 7, 8, 9'!$G$21,'PSD for Samples 7, 8, 9'!$G$24,'PSD for Samples 7, 8, 9'!$G$27)</c:f>
              <c:numCache>
                <c:formatCode>General</c:formatCode>
                <c:ptCount val="8"/>
                <c:pt idx="0" formatCode="0.0">
                  <c:v>44.3</c:v>
                </c:pt>
                <c:pt idx="1">
                  <c:v>58.4</c:v>
                </c:pt>
                <c:pt idx="2" formatCode="0.0">
                  <c:v>56</c:v>
                </c:pt>
                <c:pt idx="3" formatCode="0.0">
                  <c:v>48.9</c:v>
                </c:pt>
                <c:pt idx="7" formatCode="0.0">
                  <c:v>52.4</c:v>
                </c:pt>
              </c:numCache>
            </c:numRef>
          </c:val>
          <c:smooth val="0"/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9'!$B$27)</c:f>
              <c:strCache>
                <c:ptCount val="8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  <c:pt idx="7">
                  <c:v>41-USGS</c:v>
                </c:pt>
              </c:strCache>
            </c:strRef>
          </c:cat>
          <c:val>
            <c:numRef>
              <c:f>('PSD for Samples 7, 8, 9'!$H$6,'PSD for Samples 7, 8, 9'!$H$9,'PSD for Samples 7, 8, 9'!$H$12,'PSD for Samples 7, 8, 9'!$H$15,'PSD for Samples 7, 8, 9'!$H$18,'PSD for Samples 7, 8, 9'!$H$21,'PSD for Samples 7, 8, 9'!$H$24,'PSD for Samples 7, 8, 9'!$H$27)</c:f>
              <c:numCache>
                <c:formatCode>0.0</c:formatCode>
                <c:ptCount val="8"/>
                <c:pt idx="0">
                  <c:v>69.7</c:v>
                </c:pt>
                <c:pt idx="1">
                  <c:v>80.3</c:v>
                </c:pt>
                <c:pt idx="2">
                  <c:v>77</c:v>
                </c:pt>
                <c:pt idx="3">
                  <c:v>74.3</c:v>
                </c:pt>
                <c:pt idx="7">
                  <c:v>71.900000000000006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333608"/>
        <c:axId val="233333216"/>
      </c:lineChart>
      <c:catAx>
        <c:axId val="233333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333216"/>
        <c:crosses val="autoZero"/>
        <c:auto val="1"/>
        <c:lblAlgn val="ctr"/>
        <c:lblOffset val="100"/>
        <c:noMultiLvlLbl val="0"/>
      </c:catAx>
      <c:valAx>
        <c:axId val="23333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333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0070C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0070C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0070C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0070C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7030A0"/>
  </sheetPr>
  <sheetViews>
    <sheetView zoomScale="86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FF6600"/>
  </sheetPr>
  <sheetViews>
    <sheetView zoomScale="86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rgb="FFFF6600"/>
  </sheetPr>
  <sheetViews>
    <sheetView zoomScale="86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rgb="FFFF6600"/>
  </sheetPr>
  <sheetViews>
    <sheetView zoomScale="86" workbookViewId="0" zoomToFit="1"/>
  </sheetViews>
  <pageMargins left="0.7" right="0.7" top="0.75" bottom="0.75" header="0.3" footer="0.3"/>
  <drawing r:id="rId1"/>
</chartsheet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480060</xdr:colOff>
      <xdr:row>6</xdr:row>
      <xdr:rowOff>0</xdr:rowOff>
    </xdr:from>
    <xdr:to>
      <xdr:col>8</xdr:col>
      <xdr:colOff>487680</xdr:colOff>
      <xdr:row>13</xdr:row>
      <xdr:rowOff>99060</xdr:rowOff>
    </xdr:to>
    <xdr:sp macro="" textlink="">
      <xdr:nvSpPr>
        <xdr:cNvPr id="17" name="Line 1"/>
        <xdr:cNvSpPr>
          <a:spLocks noChangeShapeType="1"/>
        </xdr:cNvSpPr>
      </xdr:nvSpPr>
      <xdr:spPr bwMode="auto">
        <a:xfrm>
          <a:off x="7025640" y="1059180"/>
          <a:ext cx="7620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487680</xdr:colOff>
      <xdr:row>7</xdr:row>
      <xdr:rowOff>22860</xdr:rowOff>
    </xdr:from>
    <xdr:to>
      <xdr:col>7</xdr:col>
      <xdr:colOff>487680</xdr:colOff>
      <xdr:row>13</xdr:row>
      <xdr:rowOff>99060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7261860" y="1493520"/>
          <a:ext cx="0" cy="1402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56674" cy="62820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0.0696</cdr:x>
      <cdr:y>0.50917</cdr:y>
    </cdr:from>
    <cdr:to>
      <cdr:x>0.9652</cdr:x>
      <cdr:y>0.50917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602512" y="3198628"/>
          <a:ext cx="7752907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4815" cy="627474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6674" cy="62820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56674" cy="62820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0.48126</cdr:x>
      <cdr:y>0.20764</cdr:y>
    </cdr:from>
    <cdr:to>
      <cdr:x>0.58706</cdr:x>
      <cdr:y>0.30662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34478" y="1078104"/>
          <a:ext cx="914400" cy="607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0.23841</cdr:y>
    </cdr:from>
    <cdr:to>
      <cdr:x>0.58584</cdr:x>
      <cdr:y>0.38702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24011" y="126651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0.21277</cdr:y>
    </cdr:from>
    <cdr:to>
      <cdr:x>0.58584</cdr:x>
      <cdr:y>0.36163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124010" y="110950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0.11035</cdr:x>
      <cdr:y>0.17672</cdr:y>
    </cdr:from>
    <cdr:to>
      <cdr:x>0.20898</cdr:x>
      <cdr:y>0.31466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46220" y="1029956"/>
          <a:ext cx="845736" cy="8038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^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off chart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at 29%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0.13541</cdr:x>
      <cdr:y>0.65019</cdr:y>
    </cdr:from>
    <cdr:to>
      <cdr:x>0.24246</cdr:x>
      <cdr:y>0.8008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51374" y="378906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0.14258</cdr:x>
      <cdr:y>0.61925</cdr:y>
    </cdr:from>
    <cdr:to>
      <cdr:x>0.24922</cdr:x>
      <cdr:y>0.75287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22550" y="3609033"/>
          <a:ext cx="914400" cy="7787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points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off chart at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-58% to -89%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v</a:t>
          </a:r>
        </a:p>
      </cdr:txBody>
    </cdr:sp>
  </cdr:relSizeAnchor>
  <cdr:relSizeAnchor xmlns:cdr="http://schemas.openxmlformats.org/drawingml/2006/chartDrawing">
    <cdr:from>
      <cdr:x>0.28711</cdr:x>
      <cdr:y>0.61782</cdr:y>
    </cdr:from>
    <cdr:to>
      <cdr:x>0.39375</cdr:x>
      <cdr:y>0.75431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61846" y="3600660"/>
          <a:ext cx="914400" cy="7954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points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off</a:t>
          </a:r>
          <a:r>
            <a:rPr lang="en-US" sz="1100" baseline="0">
              <a:solidFill>
                <a:srgbClr val="00B050"/>
              </a:solidFill>
            </a:rPr>
            <a:t> chart at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-66% and -73%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v</a:t>
          </a:r>
        </a:p>
      </cdr:txBody>
    </cdr:sp>
  </cdr:relSizeAnchor>
  <cdr:relSizeAnchor xmlns:cdr="http://schemas.openxmlformats.org/drawingml/2006/chartDrawing">
    <cdr:from>
      <cdr:x>0.8291</cdr:x>
      <cdr:y>0.61782</cdr:y>
    </cdr:from>
    <cdr:to>
      <cdr:x>0.93574</cdr:x>
      <cdr:y>0.75575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109208" y="3600658"/>
          <a:ext cx="914400" cy="803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off chart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at</a:t>
          </a:r>
          <a:r>
            <a:rPr lang="en-US" sz="1100" baseline="0">
              <a:solidFill>
                <a:srgbClr val="00B050"/>
              </a:solidFill>
            </a:rPr>
            <a:t> -69%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v</a:t>
          </a:r>
          <a:endParaRPr lang="en-US" sz="1100">
            <a:solidFill>
              <a:srgbClr val="00B050"/>
            </a:solidFill>
          </a:endParaRPr>
        </a:p>
      </cdr:txBody>
    </cdr:sp>
  </cdr:relSizeAnchor>
  <cdr:relSizeAnchor xmlns:cdr="http://schemas.openxmlformats.org/drawingml/2006/chartDrawing">
    <cdr:from>
      <cdr:x>0.68555</cdr:x>
      <cdr:y>0.17672</cdr:y>
    </cdr:from>
    <cdr:to>
      <cdr:x>0.79219</cdr:x>
      <cdr:y>0.33362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878287" y="102995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^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off chart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at 53%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0.5298</cdr:x>
      <cdr:y>0.27406</cdr:y>
    </cdr:from>
    <cdr:to>
      <cdr:x>0.63559</cdr:x>
      <cdr:y>0.42291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53159" y="148631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0.52858</cdr:x>
      <cdr:y>0.2756</cdr:y>
    </cdr:from>
    <cdr:to>
      <cdr:x>0.63437</cdr:x>
      <cdr:y>0.42471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542692" y="149678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0.50321</cdr:x>
      <cdr:y>0.28431</cdr:y>
    </cdr:from>
    <cdr:to>
      <cdr:x>0.60901</cdr:x>
      <cdr:y>0.43342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22885" y="154912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0.87012</cdr:x>
      <cdr:y>0.6408</cdr:y>
    </cdr:from>
    <cdr:to>
      <cdr:x>0.97676</cdr:x>
      <cdr:y>0.7977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460902" y="3734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off chart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at</a:t>
          </a:r>
          <a:r>
            <a:rPr lang="en-US" sz="1100" baseline="0">
              <a:solidFill>
                <a:srgbClr val="00B050"/>
              </a:solidFill>
            </a:rPr>
            <a:t> -62%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v</a:t>
          </a:r>
          <a:endParaRPr lang="en-US" sz="1100">
            <a:solidFill>
              <a:srgbClr val="00B050"/>
            </a:solidFill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0.87012</cdr:x>
      <cdr:y>0.64368</cdr:y>
    </cdr:from>
    <cdr:to>
      <cdr:x>0.97676</cdr:x>
      <cdr:y>0.80057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460901" y="375138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off</a:t>
          </a:r>
          <a:r>
            <a:rPr lang="en-US" sz="1100" baseline="0">
              <a:solidFill>
                <a:srgbClr val="00B050"/>
              </a:solidFill>
            </a:rPr>
            <a:t> chart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at -62%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v</a:t>
          </a:r>
          <a:endParaRPr lang="en-US" sz="1100">
            <a:solidFill>
              <a:srgbClr val="00B050"/>
            </a:solidFill>
          </a:endParaRPr>
        </a:p>
      </cdr:txBody>
    </cdr:sp>
  </cdr:relSizeAnchor>
</c:userShapes>
</file>

<file path=xl/queryTables/queryTable1.xml><?xml version="1.0" encoding="utf-8"?>
<queryTable xmlns="http://schemas.openxmlformats.org/spreadsheetml/2006/main" name="65mg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2222mg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00"/>
  </sheetPr>
  <dimension ref="A1:L28"/>
  <sheetViews>
    <sheetView tabSelected="1" workbookViewId="0">
      <selection activeCell="A3" sqref="A3"/>
    </sheetView>
  </sheetViews>
  <sheetFormatPr defaultColWidth="9.109375" defaultRowHeight="13.2" x14ac:dyDescent="0.25"/>
  <cols>
    <col min="1" max="1" width="12.33203125" style="12" customWidth="1"/>
    <col min="2" max="2" width="12.109375" style="12" customWidth="1"/>
    <col min="3" max="4" width="12.5546875" style="12" customWidth="1"/>
    <col min="5" max="5" width="7.109375" style="135" bestFit="1" customWidth="1"/>
    <col min="6" max="6" width="12.33203125" style="12" customWidth="1"/>
    <col min="7" max="7" width="11.44140625" style="12" customWidth="1"/>
    <col min="8" max="8" width="15" style="12" customWidth="1"/>
    <col min="9" max="9" width="14" style="12" bestFit="1" customWidth="1"/>
    <col min="10" max="10" width="12.33203125" style="12" bestFit="1" customWidth="1"/>
    <col min="11" max="16384" width="9.109375" style="12"/>
  </cols>
  <sheetData>
    <row r="1" spans="1:12" ht="18" x14ac:dyDescent="0.35">
      <c r="A1" s="73" t="s">
        <v>149</v>
      </c>
      <c r="B1" s="93"/>
      <c r="C1" s="94"/>
      <c r="D1" s="94"/>
      <c r="E1" s="132"/>
      <c r="F1" s="74"/>
      <c r="G1" s="95" t="s">
        <v>150</v>
      </c>
      <c r="H1" s="75"/>
      <c r="I1" s="76"/>
      <c r="J1" s="75"/>
    </row>
    <row r="2" spans="1:12" ht="12.75" customHeight="1" x14ac:dyDescent="0.35">
      <c r="A2" s="73"/>
      <c r="B2" s="93"/>
      <c r="C2" s="94"/>
      <c r="D2" s="94"/>
      <c r="E2" s="132"/>
      <c r="F2" s="74"/>
      <c r="G2" s="95"/>
      <c r="H2" s="75"/>
      <c r="I2" s="76"/>
      <c r="J2" s="75"/>
    </row>
    <row r="3" spans="1:12" x14ac:dyDescent="0.25">
      <c r="A3" s="75"/>
      <c r="B3" s="96"/>
      <c r="C3" s="96"/>
      <c r="D3" s="96"/>
      <c r="E3" s="95"/>
      <c r="F3" s="75"/>
      <c r="G3" s="95"/>
      <c r="H3" s="75"/>
      <c r="I3" s="76"/>
      <c r="J3" s="75"/>
    </row>
    <row r="4" spans="1:12" x14ac:dyDescent="0.25">
      <c r="A4" s="75"/>
      <c r="B4" s="98" t="s">
        <v>85</v>
      </c>
      <c r="C4" s="98" t="s">
        <v>88</v>
      </c>
      <c r="D4" s="98" t="s">
        <v>104</v>
      </c>
      <c r="E4" s="97"/>
      <c r="F4" s="66" t="s">
        <v>87</v>
      </c>
      <c r="G4" s="97" t="s">
        <v>87</v>
      </c>
      <c r="H4" s="75"/>
      <c r="I4" s="76"/>
      <c r="J4" s="75"/>
    </row>
    <row r="5" spans="1:12" ht="13.8" thickBot="1" x14ac:dyDescent="0.3">
      <c r="A5" s="68" t="s">
        <v>48</v>
      </c>
      <c r="B5" s="99" t="s">
        <v>86</v>
      </c>
      <c r="C5" s="99" t="s">
        <v>86</v>
      </c>
      <c r="D5" s="99" t="s">
        <v>86</v>
      </c>
      <c r="E5" s="100" t="s">
        <v>146</v>
      </c>
      <c r="F5" s="68" t="s">
        <v>131</v>
      </c>
      <c r="G5" s="100" t="s">
        <v>89</v>
      </c>
      <c r="H5" s="66" t="s">
        <v>6</v>
      </c>
      <c r="I5" s="66" t="s">
        <v>10</v>
      </c>
      <c r="J5" s="75"/>
      <c r="K5" s="6"/>
      <c r="L5" s="6"/>
    </row>
    <row r="6" spans="1:12" ht="12.75" customHeight="1" thickTop="1" x14ac:dyDescent="0.25">
      <c r="A6" s="66">
        <v>1</v>
      </c>
      <c r="B6" s="6">
        <v>15</v>
      </c>
      <c r="C6" s="6">
        <v>10</v>
      </c>
      <c r="D6" s="102">
        <f>SUM(B6+C6)</f>
        <v>25</v>
      </c>
      <c r="E6" s="102">
        <f>(C6/D6)*100</f>
        <v>40</v>
      </c>
      <c r="F6" s="136">
        <v>0.45</v>
      </c>
      <c r="G6" s="102">
        <f>(D6/F6)</f>
        <v>55.555555555555557</v>
      </c>
      <c r="H6" s="126" t="s">
        <v>126</v>
      </c>
      <c r="I6" s="67" t="s">
        <v>90</v>
      </c>
      <c r="J6" s="75"/>
      <c r="K6" s="6"/>
      <c r="L6" s="6"/>
    </row>
    <row r="7" spans="1:12" x14ac:dyDescent="0.25">
      <c r="A7" s="66">
        <v>2</v>
      </c>
      <c r="B7" s="6">
        <v>25</v>
      </c>
      <c r="C7" s="6">
        <v>10</v>
      </c>
      <c r="D7" s="102">
        <f t="shared" ref="D7:D14" si="0">SUM(B7+C7)</f>
        <v>35</v>
      </c>
      <c r="E7" s="102">
        <f t="shared" ref="E7:E14" si="1">(C7/D7)*100</f>
        <v>28.571428571428569</v>
      </c>
      <c r="F7" s="136">
        <v>0.45</v>
      </c>
      <c r="G7" s="102">
        <f t="shared" ref="G7:G14" si="2">(D7/F7)</f>
        <v>77.777777777777771</v>
      </c>
      <c r="H7" s="126" t="s">
        <v>127</v>
      </c>
      <c r="J7" s="75"/>
      <c r="K7" s="6"/>
      <c r="L7" s="6"/>
    </row>
    <row r="8" spans="1:12" x14ac:dyDescent="0.25">
      <c r="A8" s="66">
        <v>3</v>
      </c>
      <c r="B8" s="6">
        <v>35</v>
      </c>
      <c r="C8" s="6">
        <v>10</v>
      </c>
      <c r="D8" s="102">
        <f t="shared" si="0"/>
        <v>45</v>
      </c>
      <c r="E8" s="102">
        <f t="shared" si="1"/>
        <v>22.222222222222221</v>
      </c>
      <c r="F8" s="136">
        <v>0.45</v>
      </c>
      <c r="G8" s="102">
        <f t="shared" si="2"/>
        <v>100</v>
      </c>
      <c r="H8" s="126"/>
      <c r="I8" s="67"/>
      <c r="J8" s="75"/>
      <c r="K8" s="6"/>
      <c r="L8" s="6"/>
    </row>
    <row r="9" spans="1:12" ht="12.75" customHeight="1" x14ac:dyDescent="0.25">
      <c r="A9" s="66">
        <v>4</v>
      </c>
      <c r="B9" s="6">
        <v>50</v>
      </c>
      <c r="C9" s="6">
        <v>10</v>
      </c>
      <c r="D9" s="102">
        <f t="shared" si="0"/>
        <v>60</v>
      </c>
      <c r="E9" s="102">
        <f t="shared" si="1"/>
        <v>16.666666666666664</v>
      </c>
      <c r="F9" s="136">
        <v>0.45</v>
      </c>
      <c r="G9" s="102">
        <f t="shared" si="2"/>
        <v>133.33333333333334</v>
      </c>
      <c r="H9" s="126"/>
      <c r="I9" s="67"/>
      <c r="J9" s="75"/>
      <c r="K9" s="6"/>
      <c r="L9" s="6"/>
    </row>
    <row r="10" spans="1:12" x14ac:dyDescent="0.25">
      <c r="A10" s="66">
        <v>5</v>
      </c>
      <c r="B10" s="6">
        <v>90</v>
      </c>
      <c r="C10" s="6">
        <v>10</v>
      </c>
      <c r="D10" s="102">
        <f t="shared" si="0"/>
        <v>100</v>
      </c>
      <c r="E10" s="102">
        <f t="shared" si="1"/>
        <v>10</v>
      </c>
      <c r="F10" s="136">
        <v>0.45</v>
      </c>
      <c r="G10" s="102">
        <f t="shared" si="2"/>
        <v>222.22222222222223</v>
      </c>
      <c r="H10" s="126"/>
      <c r="I10" s="67"/>
      <c r="J10" s="75"/>
      <c r="K10" s="6"/>
      <c r="L10" s="6"/>
    </row>
    <row r="11" spans="1:12" x14ac:dyDescent="0.25">
      <c r="A11" s="66">
        <v>6</v>
      </c>
      <c r="B11" s="6">
        <v>125</v>
      </c>
      <c r="C11" s="6">
        <v>20</v>
      </c>
      <c r="D11" s="102">
        <f t="shared" si="0"/>
        <v>145</v>
      </c>
      <c r="E11" s="102">
        <f t="shared" si="1"/>
        <v>13.793103448275861</v>
      </c>
      <c r="F11" s="136">
        <v>0.45</v>
      </c>
      <c r="G11" s="102">
        <f t="shared" si="2"/>
        <v>322.22222222222223</v>
      </c>
      <c r="H11" s="126"/>
      <c r="I11" s="67"/>
      <c r="J11" s="75"/>
      <c r="K11" s="6"/>
      <c r="L11" s="6"/>
    </row>
    <row r="12" spans="1:12" ht="12.75" customHeight="1" x14ac:dyDescent="0.25">
      <c r="A12" s="66">
        <v>7</v>
      </c>
      <c r="B12" s="6">
        <v>250</v>
      </c>
      <c r="C12" s="6">
        <v>50</v>
      </c>
      <c r="D12" s="102">
        <f t="shared" si="0"/>
        <v>300</v>
      </c>
      <c r="E12" s="102">
        <f t="shared" si="1"/>
        <v>16.666666666666664</v>
      </c>
      <c r="F12" s="136">
        <v>0.45</v>
      </c>
      <c r="G12" s="102">
        <f t="shared" si="2"/>
        <v>666.66666666666663</v>
      </c>
      <c r="H12" s="127"/>
      <c r="I12" s="65"/>
      <c r="J12" s="75"/>
      <c r="K12" s="6"/>
      <c r="L12" s="6"/>
    </row>
    <row r="13" spans="1:12" x14ac:dyDescent="0.25">
      <c r="A13" s="66">
        <v>8</v>
      </c>
      <c r="B13" s="6">
        <v>500</v>
      </c>
      <c r="C13" s="6">
        <v>100</v>
      </c>
      <c r="D13" s="102">
        <f t="shared" si="0"/>
        <v>600</v>
      </c>
      <c r="E13" s="102">
        <f t="shared" si="1"/>
        <v>16.666666666666664</v>
      </c>
      <c r="F13" s="136">
        <v>0.45</v>
      </c>
      <c r="G13" s="102">
        <f t="shared" si="2"/>
        <v>1333.3333333333333</v>
      </c>
      <c r="H13" s="127"/>
      <c r="I13" s="65"/>
      <c r="J13" s="75"/>
      <c r="K13" s="6"/>
      <c r="L13" s="6"/>
    </row>
    <row r="14" spans="1:12" x14ac:dyDescent="0.25">
      <c r="A14" s="66">
        <v>9</v>
      </c>
      <c r="B14" s="6">
        <v>1600</v>
      </c>
      <c r="C14" s="6">
        <v>250</v>
      </c>
      <c r="D14" s="102">
        <f t="shared" si="0"/>
        <v>1850</v>
      </c>
      <c r="E14" s="102">
        <f t="shared" si="1"/>
        <v>13.513513513513514</v>
      </c>
      <c r="F14" s="136">
        <v>0.45</v>
      </c>
      <c r="G14" s="102">
        <f t="shared" si="2"/>
        <v>4111.1111111111113</v>
      </c>
      <c r="H14" s="127"/>
      <c r="I14" s="65"/>
      <c r="J14" s="75"/>
      <c r="K14" s="6"/>
      <c r="L14" s="6"/>
    </row>
    <row r="15" spans="1:12" x14ac:dyDescent="0.25">
      <c r="A15" s="67"/>
      <c r="B15" s="101"/>
      <c r="C15" s="101"/>
      <c r="D15" s="101"/>
      <c r="E15" s="102"/>
      <c r="F15" s="67"/>
      <c r="G15" s="102"/>
      <c r="H15" s="67"/>
      <c r="I15" s="76"/>
      <c r="J15" s="65"/>
      <c r="K15" s="6"/>
      <c r="L15" s="6"/>
    </row>
    <row r="16" spans="1:12" x14ac:dyDescent="0.25">
      <c r="A16" s="105" t="s">
        <v>138</v>
      </c>
      <c r="B16" s="103"/>
      <c r="C16" s="103"/>
      <c r="D16" s="103"/>
      <c r="E16" s="104"/>
      <c r="F16" s="77"/>
      <c r="G16" s="104"/>
      <c r="H16" s="77"/>
      <c r="I16" s="105"/>
      <c r="J16" s="106"/>
      <c r="K16" s="6"/>
      <c r="L16" s="6"/>
    </row>
    <row r="17" spans="1:12" x14ac:dyDescent="0.25">
      <c r="A17" s="77"/>
      <c r="B17" s="77"/>
      <c r="C17" s="77"/>
      <c r="D17" s="77"/>
      <c r="E17" s="104"/>
      <c r="F17" s="77"/>
      <c r="G17" s="77"/>
      <c r="H17" s="77"/>
      <c r="I17" s="78"/>
      <c r="J17" s="65"/>
      <c r="K17" s="6"/>
      <c r="L17" s="6"/>
    </row>
    <row r="18" spans="1:12" ht="15.6" x14ac:dyDescent="0.3">
      <c r="A18" s="79"/>
      <c r="B18" s="80"/>
      <c r="C18" s="81"/>
      <c r="D18" s="81"/>
      <c r="E18" s="133"/>
      <c r="F18" s="13"/>
      <c r="G18" s="81"/>
      <c r="H18" s="81"/>
      <c r="I18" s="82"/>
      <c r="J18" s="64"/>
      <c r="K18" s="64"/>
      <c r="L18" s="64"/>
    </row>
    <row r="19" spans="1:12" x14ac:dyDescent="0.25">
      <c r="A19" s="80"/>
      <c r="B19" s="80"/>
      <c r="C19" s="81"/>
      <c r="D19" s="81"/>
      <c r="E19" s="133"/>
      <c r="F19" s="81"/>
      <c r="G19" s="81"/>
      <c r="H19" s="81"/>
      <c r="I19" s="82"/>
      <c r="J19" s="64"/>
      <c r="K19" s="64"/>
      <c r="L19" s="64"/>
    </row>
    <row r="20" spans="1:12" x14ac:dyDescent="0.25">
      <c r="A20" s="83"/>
      <c r="B20" s="83"/>
      <c r="C20" s="81"/>
      <c r="D20" s="81"/>
      <c r="E20" s="133"/>
      <c r="F20" s="83"/>
      <c r="G20" s="84"/>
      <c r="H20" s="84"/>
      <c r="I20" s="82"/>
      <c r="J20" s="64"/>
      <c r="K20" s="64"/>
      <c r="L20" s="64"/>
    </row>
    <row r="21" spans="1:12" x14ac:dyDescent="0.25">
      <c r="A21" s="83"/>
      <c r="B21" s="84"/>
      <c r="C21" s="14"/>
      <c r="D21" s="14"/>
      <c r="E21" s="134"/>
      <c r="F21" s="83"/>
      <c r="G21" s="84"/>
      <c r="H21" s="84"/>
      <c r="I21" s="81"/>
      <c r="J21" s="64"/>
      <c r="K21" s="64"/>
      <c r="L21" s="64"/>
    </row>
    <row r="22" spans="1:12" x14ac:dyDescent="0.25">
      <c r="A22" s="85"/>
      <c r="B22" s="86"/>
      <c r="C22" s="14"/>
      <c r="D22" s="14"/>
      <c r="E22" s="134"/>
      <c r="F22" s="85"/>
      <c r="G22" s="87"/>
      <c r="H22" s="20"/>
      <c r="I22" s="14"/>
    </row>
    <row r="23" spans="1:12" x14ac:dyDescent="0.25">
      <c r="A23" s="85"/>
      <c r="B23" s="86"/>
      <c r="C23" s="14"/>
      <c r="D23" s="14"/>
      <c r="E23" s="134"/>
      <c r="F23" s="85"/>
      <c r="G23" s="87"/>
      <c r="H23" s="20"/>
      <c r="I23" s="14"/>
    </row>
    <row r="24" spans="1:12" x14ac:dyDescent="0.25">
      <c r="A24" s="85"/>
      <c r="B24" s="86"/>
      <c r="C24" s="14"/>
      <c r="D24" s="14"/>
      <c r="E24" s="134"/>
      <c r="F24" s="85"/>
      <c r="G24" s="87"/>
      <c r="H24" s="20"/>
      <c r="I24" s="14"/>
    </row>
    <row r="25" spans="1:12" x14ac:dyDescent="0.25">
      <c r="A25" s="85"/>
      <c r="B25" s="86"/>
      <c r="C25" s="14"/>
      <c r="D25" s="14"/>
      <c r="E25" s="134"/>
      <c r="F25" s="85"/>
      <c r="G25" s="87"/>
      <c r="H25" s="20"/>
      <c r="I25" s="14"/>
    </row>
    <row r="26" spans="1:12" x14ac:dyDescent="0.25">
      <c r="A26" s="85"/>
      <c r="B26" s="86"/>
      <c r="C26" s="14"/>
      <c r="D26" s="14"/>
      <c r="E26" s="134"/>
      <c r="F26" s="85"/>
      <c r="G26" s="87"/>
      <c r="H26" s="20"/>
      <c r="I26" s="14"/>
    </row>
    <row r="27" spans="1:12" x14ac:dyDescent="0.25">
      <c r="A27" s="85"/>
      <c r="B27" s="86"/>
      <c r="C27" s="14"/>
      <c r="D27" s="14"/>
      <c r="E27" s="134"/>
      <c r="F27" s="85"/>
      <c r="G27" s="87"/>
      <c r="H27" s="20"/>
      <c r="I27" s="14"/>
    </row>
    <row r="28" spans="1:12" x14ac:dyDescent="0.25">
      <c r="A28" s="14"/>
      <c r="B28" s="14"/>
      <c r="C28" s="14"/>
      <c r="D28" s="14"/>
      <c r="E28" s="134"/>
      <c r="F28" s="14"/>
      <c r="G28" s="14"/>
      <c r="H28" s="14"/>
      <c r="I28" s="88"/>
    </row>
  </sheetData>
  <phoneticPr fontId="12" type="noConversion"/>
  <pageMargins left="0.75" right="0.75" top="1" bottom="1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7"/>
    <pageSetUpPr fitToPage="1"/>
  </sheetPr>
  <dimension ref="A1:BA22"/>
  <sheetViews>
    <sheetView workbookViewId="0">
      <selection activeCell="A3" sqref="A3"/>
    </sheetView>
  </sheetViews>
  <sheetFormatPr defaultColWidth="9.109375" defaultRowHeight="13.2" x14ac:dyDescent="0.25"/>
  <cols>
    <col min="1" max="1" width="17.6640625" style="17" customWidth="1"/>
    <col min="2" max="4" width="9.33203125" style="17" customWidth="1"/>
    <col min="5" max="5" width="12.109375" style="17" customWidth="1"/>
    <col min="6" max="6" width="11.109375" style="17" customWidth="1"/>
    <col min="7" max="8" width="9.33203125" style="17" customWidth="1"/>
    <col min="9" max="9" width="12.109375" style="17" customWidth="1"/>
    <col min="10" max="12" width="9.33203125" style="17" customWidth="1"/>
    <col min="13" max="13" width="12.109375" style="17" customWidth="1"/>
    <col min="14" max="16384" width="9.109375" style="17"/>
  </cols>
  <sheetData>
    <row r="1" spans="1:53" s="12" customFormat="1" ht="17.399999999999999" x14ac:dyDescent="0.3">
      <c r="A1" s="34" t="s">
        <v>32</v>
      </c>
      <c r="B1" s="6"/>
      <c r="C1" s="6"/>
      <c r="D1" s="6"/>
      <c r="E1" s="7"/>
      <c r="F1" s="8"/>
      <c r="G1" s="9"/>
      <c r="H1" s="9"/>
      <c r="I1" s="9"/>
      <c r="J1" s="6"/>
      <c r="K1" s="6"/>
      <c r="L1" s="10"/>
      <c r="M1" s="10"/>
      <c r="N1" s="10"/>
      <c r="O1" s="10"/>
      <c r="P1" s="6"/>
      <c r="Q1" s="6"/>
      <c r="R1" s="6"/>
      <c r="S1" s="6"/>
      <c r="T1" s="6"/>
      <c r="U1" s="6"/>
      <c r="V1" s="10"/>
      <c r="W1" s="11"/>
      <c r="X1" s="6"/>
      <c r="Y1" s="10"/>
      <c r="Z1" s="11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53" s="12" customFormat="1" ht="15.6" x14ac:dyDescent="0.3">
      <c r="A2" s="13" t="s">
        <v>151</v>
      </c>
      <c r="B2" s="13"/>
      <c r="C2" s="14"/>
      <c r="D2" s="14"/>
      <c r="E2" s="15"/>
      <c r="F2" s="16"/>
      <c r="G2" s="14"/>
      <c r="H2" s="15"/>
      <c r="I2" s="16"/>
      <c r="J2" s="14"/>
      <c r="K2" s="15"/>
      <c r="L2" s="10"/>
      <c r="M2" s="10"/>
      <c r="N2" s="10"/>
      <c r="O2" s="6"/>
      <c r="P2" s="6"/>
      <c r="Q2" s="6"/>
      <c r="R2" s="6"/>
      <c r="S2" s="6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</row>
    <row r="4" spans="1:53" ht="13.8" thickBot="1" x14ac:dyDescent="0.3">
      <c r="A4" s="18" t="s">
        <v>152</v>
      </c>
    </row>
    <row r="5" spans="1:53" ht="16.2" thickBot="1" x14ac:dyDescent="0.35">
      <c r="A5" s="175" t="s">
        <v>30</v>
      </c>
      <c r="B5" s="176"/>
      <c r="C5" s="176"/>
      <c r="D5" s="176"/>
      <c r="E5" s="177"/>
      <c r="F5" s="177"/>
      <c r="G5" s="177"/>
      <c r="H5" s="177"/>
      <c r="I5" s="178"/>
    </row>
    <row r="6" spans="1:53" ht="14.4" thickTop="1" thickBot="1" x14ac:dyDescent="0.3">
      <c r="A6" s="169" t="s">
        <v>31</v>
      </c>
      <c r="B6" s="170"/>
      <c r="C6" s="170"/>
      <c r="D6" s="171"/>
      <c r="E6" s="172" t="s">
        <v>121</v>
      </c>
      <c r="F6" s="173"/>
      <c r="G6" s="173"/>
      <c r="H6" s="173"/>
      <c r="I6" s="174"/>
      <c r="M6" s="19"/>
      <c r="N6" s="19"/>
      <c r="O6" s="19"/>
      <c r="P6" s="19"/>
      <c r="Q6" s="19"/>
      <c r="R6" s="19"/>
      <c r="S6" s="19"/>
      <c r="T6" s="19"/>
      <c r="U6" s="19"/>
    </row>
    <row r="7" spans="1:53" x14ac:dyDescent="0.25">
      <c r="A7" s="184" t="s">
        <v>98</v>
      </c>
      <c r="B7" s="185"/>
      <c r="C7" s="185"/>
      <c r="D7" s="185"/>
      <c r="E7" s="179" t="s">
        <v>78</v>
      </c>
      <c r="F7" s="180"/>
      <c r="G7" s="180"/>
      <c r="H7" s="180"/>
      <c r="I7" s="181"/>
      <c r="M7" s="19"/>
      <c r="N7" s="168"/>
      <c r="O7" s="168"/>
      <c r="P7" s="168"/>
      <c r="Q7" s="168"/>
      <c r="R7" s="168"/>
      <c r="S7" s="19"/>
      <c r="T7" s="19"/>
      <c r="U7" s="19"/>
    </row>
    <row r="8" spans="1:53" x14ac:dyDescent="0.25">
      <c r="A8" s="186" t="s">
        <v>91</v>
      </c>
      <c r="B8" s="183"/>
      <c r="C8" s="183"/>
      <c r="D8" s="183"/>
      <c r="E8" s="165" t="s">
        <v>153</v>
      </c>
      <c r="F8" s="166"/>
      <c r="G8" s="166"/>
      <c r="H8" s="166"/>
      <c r="I8" s="167"/>
      <c r="M8" s="19"/>
      <c r="N8" s="168"/>
      <c r="O8" s="168"/>
      <c r="P8" s="168"/>
      <c r="Q8" s="168"/>
      <c r="R8" s="168"/>
      <c r="S8" s="19"/>
      <c r="T8" s="19"/>
      <c r="U8" s="19"/>
    </row>
    <row r="9" spans="1:53" x14ac:dyDescent="0.25">
      <c r="A9" s="186" t="s">
        <v>95</v>
      </c>
      <c r="B9" s="183"/>
      <c r="C9" s="183"/>
      <c r="D9" s="183"/>
      <c r="E9" s="165" t="s">
        <v>77</v>
      </c>
      <c r="F9" s="166"/>
      <c r="G9" s="166"/>
      <c r="H9" s="166"/>
      <c r="I9" s="167"/>
      <c r="L9" s="119"/>
      <c r="M9" s="19"/>
      <c r="N9" s="168"/>
      <c r="O9" s="168"/>
      <c r="P9" s="168"/>
      <c r="Q9" s="168"/>
      <c r="R9" s="168"/>
      <c r="S9" s="19"/>
      <c r="T9" s="19"/>
      <c r="U9" s="19"/>
    </row>
    <row r="10" spans="1:53" x14ac:dyDescent="0.25">
      <c r="A10" s="182" t="s">
        <v>140</v>
      </c>
      <c r="B10" s="182"/>
      <c r="C10" s="182"/>
      <c r="D10" s="166"/>
      <c r="E10" s="165" t="s">
        <v>84</v>
      </c>
      <c r="F10" s="166"/>
      <c r="G10" s="166"/>
      <c r="H10" s="166"/>
      <c r="I10" s="167"/>
      <c r="M10" s="19"/>
      <c r="N10" s="168"/>
      <c r="O10" s="168"/>
      <c r="P10" s="168"/>
      <c r="Q10" s="168"/>
      <c r="R10" s="168"/>
      <c r="S10" s="19"/>
      <c r="T10" s="19"/>
      <c r="U10" s="19"/>
    </row>
    <row r="11" spans="1:53" x14ac:dyDescent="0.25">
      <c r="A11" s="186" t="s">
        <v>92</v>
      </c>
      <c r="B11" s="183"/>
      <c r="C11" s="183"/>
      <c r="D11" s="183"/>
      <c r="E11" s="165" t="s">
        <v>106</v>
      </c>
      <c r="F11" s="166"/>
      <c r="G11" s="166"/>
      <c r="H11" s="166"/>
      <c r="I11" s="167"/>
      <c r="M11" s="19"/>
      <c r="N11" s="168"/>
      <c r="O11" s="168"/>
      <c r="P11" s="168"/>
      <c r="Q11" s="168"/>
      <c r="R11" s="168"/>
      <c r="S11" s="19"/>
      <c r="T11" s="19"/>
      <c r="U11" s="19"/>
    </row>
    <row r="12" spans="1:53" x14ac:dyDescent="0.25">
      <c r="A12" s="183" t="s">
        <v>93</v>
      </c>
      <c r="B12" s="183"/>
      <c r="C12" s="183"/>
      <c r="D12" s="183"/>
      <c r="E12" s="165" t="s">
        <v>139</v>
      </c>
      <c r="F12" s="166"/>
      <c r="G12" s="166"/>
      <c r="H12" s="166"/>
      <c r="I12" s="167"/>
      <c r="M12" s="19"/>
      <c r="N12" s="158"/>
      <c r="O12" s="158"/>
      <c r="P12" s="158"/>
      <c r="Q12" s="158"/>
      <c r="R12" s="158"/>
      <c r="S12" s="19"/>
      <c r="T12" s="19"/>
      <c r="U12" s="19"/>
    </row>
    <row r="13" spans="1:53" x14ac:dyDescent="0.25">
      <c r="A13" s="186" t="s">
        <v>97</v>
      </c>
      <c r="B13" s="183"/>
      <c r="C13" s="183"/>
      <c r="D13" s="183"/>
      <c r="E13" s="165" t="s">
        <v>102</v>
      </c>
      <c r="F13" s="166"/>
      <c r="G13" s="166"/>
      <c r="H13" s="166"/>
      <c r="I13" s="167"/>
      <c r="M13" s="19"/>
      <c r="N13" s="162"/>
      <c r="O13" s="162"/>
      <c r="P13" s="162"/>
      <c r="Q13" s="162"/>
      <c r="R13" s="162"/>
      <c r="S13" s="19"/>
      <c r="T13" s="19"/>
      <c r="U13" s="19"/>
    </row>
    <row r="14" spans="1:53" x14ac:dyDescent="0.25">
      <c r="A14" s="183" t="s">
        <v>94</v>
      </c>
      <c r="B14" s="183"/>
      <c r="C14" s="183"/>
      <c r="D14" s="183"/>
      <c r="E14" s="165" t="s">
        <v>101</v>
      </c>
      <c r="F14" s="166"/>
      <c r="G14" s="166"/>
      <c r="H14" s="166"/>
      <c r="I14" s="167"/>
      <c r="M14" s="19"/>
      <c r="N14" s="168"/>
      <c r="O14" s="168"/>
      <c r="P14" s="168"/>
      <c r="Q14" s="168"/>
      <c r="R14" s="168"/>
      <c r="S14" s="19"/>
      <c r="T14" s="19"/>
      <c r="U14" s="19"/>
    </row>
    <row r="15" spans="1:53" x14ac:dyDescent="0.25">
      <c r="A15" s="183" t="s">
        <v>96</v>
      </c>
      <c r="B15" s="183"/>
      <c r="C15" s="183"/>
      <c r="D15" s="183"/>
      <c r="E15" s="165" t="s">
        <v>137</v>
      </c>
      <c r="F15" s="166"/>
      <c r="G15" s="166"/>
      <c r="H15" s="166"/>
      <c r="I15" s="167"/>
      <c r="M15" s="19"/>
      <c r="N15" s="150"/>
      <c r="O15" s="150"/>
      <c r="P15" s="150"/>
      <c r="Q15" s="150"/>
      <c r="R15" s="150"/>
      <c r="S15" s="19"/>
      <c r="T15" s="19"/>
      <c r="U15" s="19"/>
    </row>
    <row r="16" spans="1:53" ht="15" x14ac:dyDescent="0.35">
      <c r="A16" s="182" t="s">
        <v>132</v>
      </c>
      <c r="B16" s="182"/>
      <c r="C16" s="182"/>
      <c r="D16" s="166"/>
      <c r="E16" s="165" t="s">
        <v>100</v>
      </c>
      <c r="F16" s="166"/>
      <c r="G16" s="166"/>
      <c r="H16" s="166"/>
      <c r="I16" s="167"/>
      <c r="J16" s="21"/>
      <c r="M16" s="19"/>
      <c r="N16" s="168"/>
      <c r="O16" s="168"/>
      <c r="P16" s="168"/>
      <c r="Q16" s="168"/>
      <c r="R16" s="168"/>
      <c r="S16" s="19"/>
      <c r="T16" s="19"/>
      <c r="U16" s="19"/>
    </row>
    <row r="17" spans="1:21" x14ac:dyDescent="0.25">
      <c r="A17" s="182"/>
      <c r="B17" s="182"/>
      <c r="C17" s="182"/>
      <c r="D17" s="166"/>
      <c r="E17" s="165" t="s">
        <v>82</v>
      </c>
      <c r="F17" s="166"/>
      <c r="G17" s="166"/>
      <c r="H17" s="166"/>
      <c r="I17" s="167"/>
      <c r="M17" s="19"/>
      <c r="N17" s="168"/>
      <c r="O17" s="168"/>
      <c r="P17" s="168"/>
      <c r="Q17" s="168"/>
      <c r="R17" s="168"/>
      <c r="S17" s="19"/>
      <c r="T17" s="19"/>
      <c r="U17" s="19"/>
    </row>
    <row r="18" spans="1:21" x14ac:dyDescent="0.25">
      <c r="A18" s="182"/>
      <c r="B18" s="182"/>
      <c r="C18" s="182"/>
      <c r="D18" s="166"/>
      <c r="E18" s="165" t="s">
        <v>79</v>
      </c>
      <c r="F18" s="166"/>
      <c r="G18" s="166"/>
      <c r="H18" s="166"/>
      <c r="I18" s="167"/>
      <c r="M18" s="19"/>
      <c r="N18" s="168"/>
      <c r="O18" s="168"/>
      <c r="P18" s="168"/>
      <c r="Q18" s="168"/>
      <c r="R18" s="168"/>
      <c r="S18" s="19"/>
      <c r="T18" s="19"/>
      <c r="U18" s="19"/>
    </row>
    <row r="19" spans="1:21" x14ac:dyDescent="0.25">
      <c r="A19" s="159"/>
      <c r="B19" s="160"/>
      <c r="C19" s="160"/>
      <c r="D19" s="160"/>
      <c r="E19" s="165" t="s">
        <v>81</v>
      </c>
      <c r="F19" s="166"/>
      <c r="G19" s="166"/>
      <c r="H19" s="166"/>
      <c r="I19" s="167"/>
      <c r="M19" s="19"/>
      <c r="N19" s="168"/>
      <c r="O19" s="168"/>
      <c r="P19" s="168"/>
      <c r="Q19" s="168"/>
      <c r="R19" s="168"/>
      <c r="S19" s="19"/>
      <c r="T19" s="19"/>
      <c r="U19" s="19"/>
    </row>
    <row r="20" spans="1:21" ht="13.8" thickBot="1" x14ac:dyDescent="0.3">
      <c r="A20" s="190"/>
      <c r="B20" s="191"/>
      <c r="C20" s="191"/>
      <c r="D20" s="191"/>
      <c r="E20" s="187" t="s">
        <v>80</v>
      </c>
      <c r="F20" s="188"/>
      <c r="G20" s="188"/>
      <c r="H20" s="188"/>
      <c r="I20" s="189"/>
      <c r="M20" s="19"/>
      <c r="N20" s="168"/>
      <c r="O20" s="168"/>
      <c r="P20" s="168"/>
      <c r="Q20" s="168"/>
      <c r="R20" s="168"/>
      <c r="S20" s="19"/>
      <c r="T20" s="19"/>
      <c r="U20" s="19"/>
    </row>
    <row r="21" spans="1:21" x14ac:dyDescent="0.25">
      <c r="M21" s="19"/>
      <c r="N21" s="19"/>
      <c r="O21" s="19"/>
      <c r="P21" s="19"/>
      <c r="Q21" s="19"/>
      <c r="R21" s="19"/>
      <c r="S21" s="19"/>
      <c r="T21" s="19"/>
      <c r="U21" s="19"/>
    </row>
    <row r="22" spans="1:21" x14ac:dyDescent="0.25">
      <c r="M22" s="19"/>
      <c r="N22" s="19"/>
      <c r="O22" s="19"/>
      <c r="P22" s="19"/>
      <c r="Q22" s="19"/>
      <c r="R22" s="19"/>
      <c r="S22" s="19"/>
      <c r="T22" s="19"/>
      <c r="U22" s="19"/>
    </row>
  </sheetData>
  <sortState ref="N7:R17">
    <sortCondition ref="N7"/>
  </sortState>
  <mergeCells count="41">
    <mergeCell ref="E18:I18"/>
    <mergeCell ref="E20:I20"/>
    <mergeCell ref="E19:I19"/>
    <mergeCell ref="A8:D8"/>
    <mergeCell ref="E9:I9"/>
    <mergeCell ref="A11:D11"/>
    <mergeCell ref="E14:I14"/>
    <mergeCell ref="E13:I13"/>
    <mergeCell ref="E11:I11"/>
    <mergeCell ref="E16:I16"/>
    <mergeCell ref="E10:I10"/>
    <mergeCell ref="E17:I17"/>
    <mergeCell ref="A20:D20"/>
    <mergeCell ref="A17:D17"/>
    <mergeCell ref="A9:D9"/>
    <mergeCell ref="A18:D18"/>
    <mergeCell ref="A16:D16"/>
    <mergeCell ref="A14:D14"/>
    <mergeCell ref="A7:D7"/>
    <mergeCell ref="A15:D15"/>
    <mergeCell ref="A12:D12"/>
    <mergeCell ref="A10:D10"/>
    <mergeCell ref="A13:D13"/>
    <mergeCell ref="A6:D6"/>
    <mergeCell ref="E6:I6"/>
    <mergeCell ref="A5:I5"/>
    <mergeCell ref="E7:I7"/>
    <mergeCell ref="N7:R7"/>
    <mergeCell ref="N20:R20"/>
    <mergeCell ref="N14:R14"/>
    <mergeCell ref="N16:R16"/>
    <mergeCell ref="N17:R17"/>
    <mergeCell ref="N18:R18"/>
    <mergeCell ref="N19:R19"/>
    <mergeCell ref="E15:I15"/>
    <mergeCell ref="N8:R8"/>
    <mergeCell ref="N9:R9"/>
    <mergeCell ref="N10:R10"/>
    <mergeCell ref="N11:R11"/>
    <mergeCell ref="E12:I12"/>
    <mergeCell ref="E8:I8"/>
  </mergeCells>
  <phoneticPr fontId="0" type="noConversion"/>
  <pageMargins left="0.75" right="0.75" top="1" bottom="1" header="0.5" footer="0.5"/>
  <pageSetup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70C0"/>
  </sheetPr>
  <dimension ref="A1:DX236"/>
  <sheetViews>
    <sheetView zoomScaleNormal="100" workbookViewId="0">
      <pane ySplit="3" topLeftCell="A4" activePane="bottomLeft" state="frozen"/>
      <selection activeCell="B61" sqref="B61"/>
      <selection pane="bottomLeft" activeCell="A2" sqref="A2"/>
    </sheetView>
  </sheetViews>
  <sheetFormatPr defaultColWidth="9.109375" defaultRowHeight="13.2" x14ac:dyDescent="0.25"/>
  <cols>
    <col min="1" max="1" width="7.88671875" style="5" bestFit="1" customWidth="1"/>
    <col min="2" max="2" width="11.44140625" style="37" bestFit="1" customWidth="1"/>
    <col min="3" max="3" width="17.5546875" style="1" bestFit="1" customWidth="1"/>
    <col min="4" max="4" width="10.44140625" style="25" bestFit="1" customWidth="1"/>
    <col min="5" max="5" width="12.5546875" style="25" bestFit="1" customWidth="1"/>
    <col min="6" max="6" width="14" style="92" bestFit="1" customWidth="1"/>
    <col min="7" max="8" width="12" style="146" customWidth="1"/>
    <col min="9" max="9" width="9.6640625" style="1" customWidth="1"/>
    <col min="10" max="10" width="16.109375" style="1" customWidth="1"/>
    <col min="11" max="11" width="12.5546875" style="32" bestFit="1" customWidth="1"/>
    <col min="12" max="12" width="14" style="32" bestFit="1" customWidth="1"/>
    <col min="13" max="13" width="10" style="32" bestFit="1" customWidth="1"/>
    <col min="14" max="15" width="10.33203125" style="32" bestFit="1" customWidth="1"/>
    <col min="16" max="16" width="18.88671875" style="32" customWidth="1"/>
    <col min="17" max="17" width="12.5546875" style="1" customWidth="1"/>
    <col min="18" max="18" width="13.33203125" style="2" customWidth="1"/>
    <col min="19" max="19" width="12.5546875" style="1" customWidth="1"/>
    <col min="20" max="20" width="13.88671875" style="2" customWidth="1"/>
    <col min="21" max="21" width="29.33203125" style="117" bestFit="1" customWidth="1"/>
    <col min="22" max="22" width="7.6640625" style="110" bestFit="1" customWidth="1"/>
    <col min="23" max="23" width="8.44140625" style="110" bestFit="1" customWidth="1"/>
    <col min="24" max="24" width="9" style="110" bestFit="1" customWidth="1"/>
    <col min="25" max="25" width="10.6640625" style="109" customWidth="1"/>
    <col min="26" max="26" width="11.33203125" style="109" bestFit="1" customWidth="1"/>
    <col min="27" max="27" width="7.6640625" style="110" bestFit="1" customWidth="1"/>
    <col min="28" max="28" width="8.44140625" style="110" bestFit="1" customWidth="1"/>
    <col min="29" max="29" width="9" style="110" bestFit="1" customWidth="1"/>
    <col min="30" max="30" width="10.6640625" style="109" customWidth="1"/>
    <col min="31" max="31" width="11.33203125" style="109" bestFit="1" customWidth="1"/>
    <col min="32" max="32" width="7.6640625" style="110" bestFit="1" customWidth="1"/>
    <col min="33" max="33" width="8.44140625" style="110" bestFit="1" customWidth="1"/>
    <col min="34" max="34" width="9" style="110" bestFit="1" customWidth="1"/>
    <col min="35" max="35" width="10.6640625" style="109" customWidth="1"/>
    <col min="36" max="36" width="11.33203125" style="109" bestFit="1" customWidth="1"/>
    <col min="37" max="37" width="7.6640625" style="110" bestFit="1" customWidth="1"/>
    <col min="38" max="38" width="8.44140625" style="110" bestFit="1" customWidth="1"/>
    <col min="39" max="39" width="9" style="110" bestFit="1" customWidth="1"/>
    <col min="40" max="40" width="10.6640625" style="109" customWidth="1"/>
    <col min="41" max="41" width="11.33203125" style="109" bestFit="1" customWidth="1"/>
    <col min="42" max="43" width="9.109375" style="53"/>
    <col min="44" max="89" width="9.109375" style="27"/>
    <col min="90" max="128" width="9.109375" style="38"/>
    <col min="129" max="16384" width="9.109375" style="1"/>
  </cols>
  <sheetData>
    <row r="1" spans="1:128" s="3" customFormat="1" x14ac:dyDescent="0.25">
      <c r="A1" s="28"/>
      <c r="B1" s="35"/>
      <c r="C1" s="28"/>
      <c r="D1" s="28"/>
      <c r="E1" s="55" t="s">
        <v>4</v>
      </c>
      <c r="F1" s="89" t="s">
        <v>4</v>
      </c>
      <c r="G1" s="144" t="s">
        <v>4</v>
      </c>
      <c r="H1" s="144" t="s">
        <v>4</v>
      </c>
      <c r="I1" s="55" t="s">
        <v>4</v>
      </c>
      <c r="J1" s="55" t="s">
        <v>2</v>
      </c>
      <c r="K1" s="56" t="s">
        <v>0</v>
      </c>
      <c r="L1" s="56" t="s">
        <v>0</v>
      </c>
      <c r="M1" s="56" t="s">
        <v>0</v>
      </c>
      <c r="N1" s="56" t="s">
        <v>0</v>
      </c>
      <c r="O1" s="56" t="s">
        <v>0</v>
      </c>
      <c r="P1" s="56" t="s">
        <v>1</v>
      </c>
      <c r="Q1" s="55" t="s">
        <v>6</v>
      </c>
      <c r="R1" s="57" t="s">
        <v>10</v>
      </c>
      <c r="S1" s="55" t="s">
        <v>5</v>
      </c>
      <c r="T1" s="57" t="s">
        <v>5</v>
      </c>
      <c r="U1" s="116"/>
      <c r="V1" s="107"/>
      <c r="W1" s="107"/>
      <c r="X1" s="107"/>
      <c r="Y1" s="108"/>
      <c r="Z1" s="108"/>
      <c r="AA1" s="107"/>
      <c r="AB1" s="107"/>
      <c r="AC1" s="107"/>
      <c r="AD1" s="108"/>
      <c r="AE1" s="108"/>
      <c r="AF1" s="107"/>
      <c r="AG1" s="107"/>
      <c r="AH1" s="107"/>
      <c r="AI1" s="108"/>
      <c r="AJ1" s="108"/>
      <c r="AK1" s="107"/>
      <c r="AL1" s="107"/>
      <c r="AM1" s="107"/>
      <c r="AN1" s="108"/>
      <c r="AO1" s="10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</row>
    <row r="2" spans="1:128" s="3" customFormat="1" x14ac:dyDescent="0.25">
      <c r="A2" s="28" t="s">
        <v>7</v>
      </c>
      <c r="B2" s="35" t="s">
        <v>53</v>
      </c>
      <c r="C2" s="28" t="s">
        <v>105</v>
      </c>
      <c r="D2" s="28" t="s">
        <v>48</v>
      </c>
      <c r="E2" s="55" t="s">
        <v>50</v>
      </c>
      <c r="F2" s="89" t="s">
        <v>8</v>
      </c>
      <c r="G2" s="144" t="s">
        <v>6</v>
      </c>
      <c r="H2" s="144" t="s">
        <v>10</v>
      </c>
      <c r="I2" s="55" t="s">
        <v>5</v>
      </c>
      <c r="J2" s="55" t="s">
        <v>3</v>
      </c>
      <c r="K2" s="56" t="s">
        <v>50</v>
      </c>
      <c r="L2" s="56" t="s">
        <v>8</v>
      </c>
      <c r="M2" s="56" t="s">
        <v>6</v>
      </c>
      <c r="N2" s="56" t="s">
        <v>10</v>
      </c>
      <c r="O2" s="56" t="s">
        <v>11</v>
      </c>
      <c r="P2" s="56" t="s">
        <v>9</v>
      </c>
      <c r="Q2" s="55" t="s">
        <v>12</v>
      </c>
      <c r="R2" s="55" t="s">
        <v>12</v>
      </c>
      <c r="S2" s="55" t="s">
        <v>12</v>
      </c>
      <c r="T2" s="57" t="s">
        <v>3</v>
      </c>
      <c r="U2" s="116"/>
      <c r="V2" s="193" t="s">
        <v>71</v>
      </c>
      <c r="W2" s="193"/>
      <c r="X2" s="193"/>
      <c r="Y2" s="193"/>
      <c r="Z2" s="193"/>
      <c r="AA2" s="193" t="s">
        <v>72</v>
      </c>
      <c r="AB2" s="193"/>
      <c r="AC2" s="193"/>
      <c r="AD2" s="193"/>
      <c r="AE2" s="193"/>
      <c r="AF2" s="193" t="s">
        <v>73</v>
      </c>
      <c r="AG2" s="193"/>
      <c r="AH2" s="193"/>
      <c r="AI2" s="193"/>
      <c r="AJ2" s="193"/>
      <c r="AK2" s="193" t="s">
        <v>62</v>
      </c>
      <c r="AL2" s="193"/>
      <c r="AM2" s="193"/>
      <c r="AN2" s="193"/>
      <c r="AO2" s="193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</row>
    <row r="3" spans="1:128" s="3" customFormat="1" x14ac:dyDescent="0.25">
      <c r="A3" s="28"/>
      <c r="B3" s="35"/>
      <c r="C3" s="28" t="s">
        <v>24</v>
      </c>
      <c r="D3" s="28"/>
      <c r="E3" s="55" t="s">
        <v>51</v>
      </c>
      <c r="F3" s="89" t="s">
        <v>49</v>
      </c>
      <c r="G3" s="144" t="s">
        <v>46</v>
      </c>
      <c r="H3" s="144" t="s">
        <v>46</v>
      </c>
      <c r="I3" s="55" t="s">
        <v>46</v>
      </c>
      <c r="J3" s="55" t="s">
        <v>13</v>
      </c>
      <c r="K3" s="56" t="s">
        <v>51</v>
      </c>
      <c r="L3" s="56" t="s">
        <v>49</v>
      </c>
      <c r="M3" s="56" t="s">
        <v>46</v>
      </c>
      <c r="N3" s="56" t="s">
        <v>46</v>
      </c>
      <c r="O3" s="56" t="s">
        <v>46</v>
      </c>
      <c r="P3" s="56" t="s">
        <v>13</v>
      </c>
      <c r="Q3" s="55" t="s">
        <v>52</v>
      </c>
      <c r="R3" s="55" t="s">
        <v>52</v>
      </c>
      <c r="S3" s="55" t="s">
        <v>52</v>
      </c>
      <c r="T3" s="55" t="s">
        <v>52</v>
      </c>
      <c r="U3" s="116" t="s">
        <v>103</v>
      </c>
      <c r="V3" s="107" t="s">
        <v>23</v>
      </c>
      <c r="W3" s="107" t="s">
        <v>60</v>
      </c>
      <c r="X3" s="107" t="s">
        <v>61</v>
      </c>
      <c r="Y3" s="108" t="s">
        <v>58</v>
      </c>
      <c r="Z3" s="108" t="s">
        <v>59</v>
      </c>
      <c r="AA3" s="107" t="s">
        <v>23</v>
      </c>
      <c r="AB3" s="107" t="s">
        <v>60</v>
      </c>
      <c r="AC3" s="107" t="s">
        <v>61</v>
      </c>
      <c r="AD3" s="108" t="s">
        <v>58</v>
      </c>
      <c r="AE3" s="108" t="s">
        <v>59</v>
      </c>
      <c r="AF3" s="107" t="s">
        <v>23</v>
      </c>
      <c r="AG3" s="107" t="s">
        <v>60</v>
      </c>
      <c r="AH3" s="107" t="s">
        <v>61</v>
      </c>
      <c r="AI3" s="108" t="s">
        <v>58</v>
      </c>
      <c r="AJ3" s="108" t="s">
        <v>59</v>
      </c>
      <c r="AK3" s="107" t="s">
        <v>23</v>
      </c>
      <c r="AL3" s="107" t="s">
        <v>60</v>
      </c>
      <c r="AM3" s="107" t="s">
        <v>61</v>
      </c>
      <c r="AN3" s="108" t="s">
        <v>58</v>
      </c>
      <c r="AO3" s="108" t="s">
        <v>59</v>
      </c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</row>
    <row r="4" spans="1:128" s="5" customFormat="1" x14ac:dyDescent="0.25">
      <c r="A4" s="22" t="s">
        <v>25</v>
      </c>
      <c r="B4" s="33" t="s">
        <v>110</v>
      </c>
      <c r="C4" s="22" t="s">
        <v>107</v>
      </c>
      <c r="D4" s="26">
        <v>1</v>
      </c>
      <c r="E4" s="90">
        <v>445.37299999999999</v>
      </c>
      <c r="F4" s="90">
        <f>E4+G4+H4</f>
        <v>445.4</v>
      </c>
      <c r="G4" s="149">
        <v>1.7399999999999999E-2</v>
      </c>
      <c r="H4" s="149">
        <v>9.5999999999999992E-3</v>
      </c>
      <c r="I4" s="147">
        <f>G4+H4</f>
        <v>2.6999999999999996E-2</v>
      </c>
      <c r="J4" s="91">
        <f>(1.6061/(1.6061-(I4/F4)))*(I4/F4)*1000000</f>
        <v>60.621955792875092</v>
      </c>
      <c r="K4" s="59"/>
      <c r="L4" s="60">
        <v>445.01</v>
      </c>
      <c r="M4" s="131"/>
      <c r="N4" s="131"/>
      <c r="O4" s="131">
        <v>2.5899999999999999E-2</v>
      </c>
      <c r="P4" s="60">
        <v>58.2</v>
      </c>
      <c r="Q4" s="24"/>
      <c r="R4" s="24"/>
      <c r="S4" s="24">
        <f t="shared" ref="S4" si="0">((O4-I4)/I4)*100</f>
        <v>-4.0740740740740629</v>
      </c>
      <c r="T4" s="24">
        <f t="shared" ref="T4" si="1">((P4-J4)/J4)*100</f>
        <v>-3.9951792402576056</v>
      </c>
      <c r="U4" s="115"/>
      <c r="V4" s="109">
        <f>$Q$224</f>
        <v>-3.469503045060887</v>
      </c>
      <c r="W4" s="109">
        <f>$Q$224-5</f>
        <v>-8.4695030450608861</v>
      </c>
      <c r="X4" s="109">
        <f>$Q$224+5</f>
        <v>1.530496954939113</v>
      </c>
      <c r="Y4" s="109">
        <f>($Q$224-(3*$Q$227))</f>
        <v>-11.094428087714254</v>
      </c>
      <c r="Z4" s="109">
        <f>($Q$224+(3*$Q$227))</f>
        <v>4.1554219975924802</v>
      </c>
      <c r="AA4" s="109">
        <f>$R$224</f>
        <v>0.97847358121330807</v>
      </c>
      <c r="AB4" s="109">
        <f>$R$224-5</f>
        <v>-4.0215264187866921</v>
      </c>
      <c r="AC4" s="109">
        <f>$R$224+5</f>
        <v>5.9784735812133079</v>
      </c>
      <c r="AD4" s="109">
        <f>($R$224-(3*$R$227))</f>
        <v>-21.084872755454697</v>
      </c>
      <c r="AE4" s="109">
        <f>($R$224+(3*$R$227))</f>
        <v>23.041819917881313</v>
      </c>
      <c r="AF4" s="109">
        <f>$S$224</f>
        <v>-3.0984216389208838</v>
      </c>
      <c r="AG4" s="109">
        <f>$S$224-5</f>
        <v>-8.0984216389208843</v>
      </c>
      <c r="AH4" s="109">
        <f>$S$224+5</f>
        <v>1.9015783610791162</v>
      </c>
      <c r="AI4" s="109">
        <f>($S$224-(3*$S$227))</f>
        <v>-14.216908944610486</v>
      </c>
      <c r="AJ4" s="109">
        <f>($S$224+(3*$S$227))</f>
        <v>8.0200656667687173</v>
      </c>
      <c r="AK4" s="109">
        <f>$T$224</f>
        <v>-3.2152606811426252</v>
      </c>
      <c r="AL4" s="109">
        <f>$T$224-5</f>
        <v>-8.2152606811426256</v>
      </c>
      <c r="AM4" s="109">
        <f>$T$224+5</f>
        <v>1.7847393188573748</v>
      </c>
      <c r="AN4" s="109">
        <f>($T$224-(3*$T$227))</f>
        <v>-14.138467784238092</v>
      </c>
      <c r="AO4" s="109">
        <f>($T$224+(3*$T$227))</f>
        <v>7.7079464219528404</v>
      </c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</row>
    <row r="5" spans="1:128" s="5" customFormat="1" x14ac:dyDescent="0.25">
      <c r="A5" s="22" t="s">
        <v>25</v>
      </c>
      <c r="B5" s="33" t="s">
        <v>110</v>
      </c>
      <c r="C5" s="22" t="s">
        <v>107</v>
      </c>
      <c r="D5" s="26">
        <v>2</v>
      </c>
      <c r="E5" s="90">
        <v>445.26240000000001</v>
      </c>
      <c r="F5" s="90">
        <f t="shared" ref="F5:F68" si="2">E5+G5+H5</f>
        <v>445.3</v>
      </c>
      <c r="G5" s="149">
        <v>2.58E-2</v>
      </c>
      <c r="H5" s="149">
        <v>1.18E-2</v>
      </c>
      <c r="I5" s="147">
        <f t="shared" ref="I5:I68" si="3">G5+H5</f>
        <v>3.7600000000000001E-2</v>
      </c>
      <c r="J5" s="91">
        <f t="shared" ref="J5:J68" si="4">(1.6061/(1.6061-(I5/F5)))*(I5/F5)*1000000</f>
        <v>84.441897255452645</v>
      </c>
      <c r="K5" s="59"/>
      <c r="L5" s="60">
        <v>444.93</v>
      </c>
      <c r="M5" s="131"/>
      <c r="N5" s="131"/>
      <c r="O5" s="131">
        <v>3.6999999999999998E-2</v>
      </c>
      <c r="P5" s="60">
        <v>83.16</v>
      </c>
      <c r="Q5" s="24"/>
      <c r="R5" s="24"/>
      <c r="S5" s="24">
        <f t="shared" ref="S5:S68" si="5">((O5-I5)/I5)*100</f>
        <v>-1.5957446808510727</v>
      </c>
      <c r="T5" s="24">
        <f t="shared" ref="T5:T68" si="6">((P5-J5)/J5)*100</f>
        <v>-1.518082015109949</v>
      </c>
      <c r="U5" s="115"/>
      <c r="V5" s="109">
        <f t="shared" ref="V5:V68" si="7">$Q$224</f>
        <v>-3.469503045060887</v>
      </c>
      <c r="W5" s="109">
        <f t="shared" ref="W5:W68" si="8">$Q$224-5</f>
        <v>-8.4695030450608861</v>
      </c>
      <c r="X5" s="109">
        <f t="shared" ref="X5:X68" si="9">$Q$224+5</f>
        <v>1.530496954939113</v>
      </c>
      <c r="Y5" s="109">
        <f t="shared" ref="Y5:Y68" si="10">($Q$224-(3*$Q$227))</f>
        <v>-11.094428087714254</v>
      </c>
      <c r="Z5" s="109">
        <f t="shared" ref="Z5:Z68" si="11">($Q$224+(3*$Q$227))</f>
        <v>4.1554219975924802</v>
      </c>
      <c r="AA5" s="109">
        <f t="shared" ref="AA5:AA68" si="12">$R$224</f>
        <v>0.97847358121330807</v>
      </c>
      <c r="AB5" s="109">
        <f t="shared" ref="AB5:AB68" si="13">$R$224-5</f>
        <v>-4.0215264187866921</v>
      </c>
      <c r="AC5" s="109">
        <f t="shared" ref="AC5:AC68" si="14">$R$224+5</f>
        <v>5.9784735812133079</v>
      </c>
      <c r="AD5" s="109">
        <f t="shared" ref="AD5:AD68" si="15">($R$224-(3*$R$227))</f>
        <v>-21.084872755454697</v>
      </c>
      <c r="AE5" s="109">
        <f t="shared" ref="AE5:AE68" si="16">($R$224+(3*$R$227))</f>
        <v>23.041819917881313</v>
      </c>
      <c r="AF5" s="109">
        <f t="shared" ref="AF5:AF68" si="17">$S$224</f>
        <v>-3.0984216389208838</v>
      </c>
      <c r="AG5" s="109">
        <f t="shared" ref="AG5:AG68" si="18">$S$224-5</f>
        <v>-8.0984216389208843</v>
      </c>
      <c r="AH5" s="109">
        <f t="shared" ref="AH5:AH68" si="19">$S$224+5</f>
        <v>1.9015783610791162</v>
      </c>
      <c r="AI5" s="109">
        <f t="shared" ref="AI5:AI68" si="20">($S$224-(3*$S$227))</f>
        <v>-14.216908944610486</v>
      </c>
      <c r="AJ5" s="109">
        <f t="shared" ref="AJ5:AJ68" si="21">($S$224+(3*$S$227))</f>
        <v>8.0200656667687173</v>
      </c>
      <c r="AK5" s="109">
        <f t="shared" ref="AK5:AK68" si="22">$T$224</f>
        <v>-3.2152606811426252</v>
      </c>
      <c r="AL5" s="109">
        <f t="shared" ref="AL5:AL68" si="23">$T$224-5</f>
        <v>-8.2152606811426256</v>
      </c>
      <c r="AM5" s="109">
        <f t="shared" ref="AM5:AM68" si="24">$T$224+5</f>
        <v>1.7847393188573748</v>
      </c>
      <c r="AN5" s="109">
        <f t="shared" ref="AN5:AN68" si="25">($T$224-(3*$T$227))</f>
        <v>-14.138467784238092</v>
      </c>
      <c r="AO5" s="109">
        <f t="shared" ref="AO5:AO68" si="26">($T$224+(3*$T$227))</f>
        <v>7.7079464219528404</v>
      </c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</row>
    <row r="6" spans="1:128" s="5" customFormat="1" x14ac:dyDescent="0.25">
      <c r="A6" s="22" t="s">
        <v>25</v>
      </c>
      <c r="B6" s="33" t="s">
        <v>110</v>
      </c>
      <c r="C6" s="22" t="s">
        <v>107</v>
      </c>
      <c r="D6" s="26">
        <v>3</v>
      </c>
      <c r="E6" s="90">
        <v>445.35129999999998</v>
      </c>
      <c r="F6" s="90">
        <f t="shared" si="2"/>
        <v>445.4</v>
      </c>
      <c r="G6" s="149">
        <v>3.7900000000000003E-2</v>
      </c>
      <c r="H6" s="149">
        <v>1.0800000000000001E-2</v>
      </c>
      <c r="I6" s="147">
        <f t="shared" si="3"/>
        <v>4.8700000000000007E-2</v>
      </c>
      <c r="J6" s="91">
        <f t="shared" si="4"/>
        <v>109.34736331291252</v>
      </c>
      <c r="K6" s="59"/>
      <c r="L6" s="60">
        <v>444.91</v>
      </c>
      <c r="M6" s="131"/>
      <c r="N6" s="131"/>
      <c r="O6" s="131">
        <v>4.5499999999999999E-2</v>
      </c>
      <c r="P6" s="60">
        <v>102.27</v>
      </c>
      <c r="Q6" s="24"/>
      <c r="R6" s="24"/>
      <c r="S6" s="24">
        <f t="shared" si="5"/>
        <v>-6.5708418891170597</v>
      </c>
      <c r="T6" s="24">
        <f t="shared" si="6"/>
        <v>-6.4723675985306341</v>
      </c>
      <c r="U6" s="115"/>
      <c r="V6" s="109">
        <f t="shared" si="7"/>
        <v>-3.469503045060887</v>
      </c>
      <c r="W6" s="109">
        <f t="shared" si="8"/>
        <v>-8.4695030450608861</v>
      </c>
      <c r="X6" s="109">
        <f t="shared" si="9"/>
        <v>1.530496954939113</v>
      </c>
      <c r="Y6" s="109">
        <f t="shared" si="10"/>
        <v>-11.094428087714254</v>
      </c>
      <c r="Z6" s="109">
        <f t="shared" si="11"/>
        <v>4.1554219975924802</v>
      </c>
      <c r="AA6" s="109">
        <f t="shared" si="12"/>
        <v>0.97847358121330807</v>
      </c>
      <c r="AB6" s="109">
        <f t="shared" si="13"/>
        <v>-4.0215264187866921</v>
      </c>
      <c r="AC6" s="109">
        <f t="shared" si="14"/>
        <v>5.9784735812133079</v>
      </c>
      <c r="AD6" s="109">
        <f t="shared" si="15"/>
        <v>-21.084872755454697</v>
      </c>
      <c r="AE6" s="109">
        <f t="shared" si="16"/>
        <v>23.041819917881313</v>
      </c>
      <c r="AF6" s="109">
        <f t="shared" si="17"/>
        <v>-3.0984216389208838</v>
      </c>
      <c r="AG6" s="109">
        <f t="shared" si="18"/>
        <v>-8.0984216389208843</v>
      </c>
      <c r="AH6" s="109">
        <f t="shared" si="19"/>
        <v>1.9015783610791162</v>
      </c>
      <c r="AI6" s="109">
        <f t="shared" si="20"/>
        <v>-14.216908944610486</v>
      </c>
      <c r="AJ6" s="109">
        <f t="shared" si="21"/>
        <v>8.0200656667687173</v>
      </c>
      <c r="AK6" s="109">
        <f t="shared" si="22"/>
        <v>-3.2152606811426252</v>
      </c>
      <c r="AL6" s="109">
        <f t="shared" si="23"/>
        <v>-8.2152606811426256</v>
      </c>
      <c r="AM6" s="109">
        <f t="shared" si="24"/>
        <v>1.7847393188573748</v>
      </c>
      <c r="AN6" s="109">
        <f t="shared" si="25"/>
        <v>-14.138467784238092</v>
      </c>
      <c r="AO6" s="109">
        <f t="shared" si="26"/>
        <v>7.7079464219528404</v>
      </c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</row>
    <row r="7" spans="1:128" s="5" customFormat="1" x14ac:dyDescent="0.25">
      <c r="A7" s="22" t="s">
        <v>25</v>
      </c>
      <c r="B7" s="33" t="s">
        <v>110</v>
      </c>
      <c r="C7" s="22" t="s">
        <v>107</v>
      </c>
      <c r="D7" s="26">
        <v>4</v>
      </c>
      <c r="E7" s="90">
        <v>445.23049999999995</v>
      </c>
      <c r="F7" s="90">
        <f t="shared" si="2"/>
        <v>445.2999999999999</v>
      </c>
      <c r="G7" s="149">
        <v>5.8299999999999998E-2</v>
      </c>
      <c r="H7" s="149">
        <v>1.12E-2</v>
      </c>
      <c r="I7" s="147">
        <f t="shared" si="3"/>
        <v>6.9499999999999992E-2</v>
      </c>
      <c r="J7" s="91">
        <f t="shared" si="4"/>
        <v>156.08972467163625</v>
      </c>
      <c r="K7" s="59"/>
      <c r="L7" s="60">
        <v>444.93</v>
      </c>
      <c r="M7" s="131">
        <v>5.7599999999999998E-2</v>
      </c>
      <c r="N7" s="131">
        <v>1.0500000000000001E-2</v>
      </c>
      <c r="O7" s="131">
        <v>6.8099999999999994E-2</v>
      </c>
      <c r="P7" s="60">
        <v>153.06</v>
      </c>
      <c r="Q7" s="24">
        <f t="shared" ref="Q7:Q65" si="27">((M7-G7)/G7)*100</f>
        <v>-1.2006861063464824</v>
      </c>
      <c r="R7" s="24">
        <f t="shared" ref="R7:R66" si="28">((N7-H7)/H7)*100</f>
        <v>-6.2499999999999929</v>
      </c>
      <c r="S7" s="24">
        <f t="shared" si="5"/>
        <v>-2.0143884892086312</v>
      </c>
      <c r="T7" s="24">
        <f t="shared" si="6"/>
        <v>-1.9410148092770578</v>
      </c>
      <c r="U7" s="115"/>
      <c r="V7" s="109">
        <f t="shared" si="7"/>
        <v>-3.469503045060887</v>
      </c>
      <c r="W7" s="109">
        <f t="shared" si="8"/>
        <v>-8.4695030450608861</v>
      </c>
      <c r="X7" s="109">
        <f t="shared" si="9"/>
        <v>1.530496954939113</v>
      </c>
      <c r="Y7" s="109">
        <f t="shared" si="10"/>
        <v>-11.094428087714254</v>
      </c>
      <c r="Z7" s="109">
        <f t="shared" si="11"/>
        <v>4.1554219975924802</v>
      </c>
      <c r="AA7" s="109">
        <f t="shared" si="12"/>
        <v>0.97847358121330807</v>
      </c>
      <c r="AB7" s="109">
        <f t="shared" si="13"/>
        <v>-4.0215264187866921</v>
      </c>
      <c r="AC7" s="109">
        <f t="shared" si="14"/>
        <v>5.9784735812133079</v>
      </c>
      <c r="AD7" s="109">
        <f t="shared" si="15"/>
        <v>-21.084872755454697</v>
      </c>
      <c r="AE7" s="109">
        <f t="shared" si="16"/>
        <v>23.041819917881313</v>
      </c>
      <c r="AF7" s="109">
        <f t="shared" si="17"/>
        <v>-3.0984216389208838</v>
      </c>
      <c r="AG7" s="109">
        <f t="shared" si="18"/>
        <v>-8.0984216389208843</v>
      </c>
      <c r="AH7" s="109">
        <f t="shared" si="19"/>
        <v>1.9015783610791162</v>
      </c>
      <c r="AI7" s="109">
        <f t="shared" si="20"/>
        <v>-14.216908944610486</v>
      </c>
      <c r="AJ7" s="109">
        <f t="shared" si="21"/>
        <v>8.0200656667687173</v>
      </c>
      <c r="AK7" s="109">
        <f t="shared" si="22"/>
        <v>-3.2152606811426252</v>
      </c>
      <c r="AL7" s="109">
        <f t="shared" si="23"/>
        <v>-8.2152606811426256</v>
      </c>
      <c r="AM7" s="109">
        <f t="shared" si="24"/>
        <v>1.7847393188573748</v>
      </c>
      <c r="AN7" s="109">
        <f t="shared" si="25"/>
        <v>-14.138467784238092</v>
      </c>
      <c r="AO7" s="109">
        <f t="shared" si="26"/>
        <v>7.7079464219528404</v>
      </c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</row>
    <row r="8" spans="1:128" s="5" customFormat="1" x14ac:dyDescent="0.25">
      <c r="A8" s="22" t="s">
        <v>25</v>
      </c>
      <c r="B8" s="33" t="s">
        <v>110</v>
      </c>
      <c r="C8" s="22" t="s">
        <v>107</v>
      </c>
      <c r="D8" s="26">
        <v>5</v>
      </c>
      <c r="E8" s="90">
        <v>445.49829999999997</v>
      </c>
      <c r="F8" s="90">
        <f t="shared" si="2"/>
        <v>445.59999999999997</v>
      </c>
      <c r="G8" s="149">
        <v>9.06E-2</v>
      </c>
      <c r="H8" s="149">
        <v>1.11E-2</v>
      </c>
      <c r="I8" s="147">
        <f t="shared" si="3"/>
        <v>0.1017</v>
      </c>
      <c r="J8" s="91">
        <f t="shared" si="4"/>
        <v>228.2640348454168</v>
      </c>
      <c r="K8" s="59"/>
      <c r="L8" s="60">
        <v>445.17</v>
      </c>
      <c r="M8" s="131"/>
      <c r="N8" s="131"/>
      <c r="O8" s="131">
        <v>9.64E-2</v>
      </c>
      <c r="P8" s="60">
        <v>216.55</v>
      </c>
      <c r="Q8" s="24"/>
      <c r="R8" s="24"/>
      <c r="S8" s="24">
        <f t="shared" si="5"/>
        <v>-5.2114060963618485</v>
      </c>
      <c r="T8" s="24">
        <f t="shared" si="6"/>
        <v>-5.1317917224015064</v>
      </c>
      <c r="U8" s="115"/>
      <c r="V8" s="109">
        <f t="shared" si="7"/>
        <v>-3.469503045060887</v>
      </c>
      <c r="W8" s="109">
        <f t="shared" si="8"/>
        <v>-8.4695030450608861</v>
      </c>
      <c r="X8" s="109">
        <f t="shared" si="9"/>
        <v>1.530496954939113</v>
      </c>
      <c r="Y8" s="109">
        <f t="shared" si="10"/>
        <v>-11.094428087714254</v>
      </c>
      <c r="Z8" s="109">
        <f t="shared" si="11"/>
        <v>4.1554219975924802</v>
      </c>
      <c r="AA8" s="109">
        <f t="shared" si="12"/>
        <v>0.97847358121330807</v>
      </c>
      <c r="AB8" s="109">
        <f t="shared" si="13"/>
        <v>-4.0215264187866921</v>
      </c>
      <c r="AC8" s="109">
        <f t="shared" si="14"/>
        <v>5.9784735812133079</v>
      </c>
      <c r="AD8" s="109">
        <f t="shared" si="15"/>
        <v>-21.084872755454697</v>
      </c>
      <c r="AE8" s="109">
        <f t="shared" si="16"/>
        <v>23.041819917881313</v>
      </c>
      <c r="AF8" s="109">
        <f t="shared" si="17"/>
        <v>-3.0984216389208838</v>
      </c>
      <c r="AG8" s="109">
        <f t="shared" si="18"/>
        <v>-8.0984216389208843</v>
      </c>
      <c r="AH8" s="109">
        <f t="shared" si="19"/>
        <v>1.9015783610791162</v>
      </c>
      <c r="AI8" s="109">
        <f t="shared" si="20"/>
        <v>-14.216908944610486</v>
      </c>
      <c r="AJ8" s="109">
        <f t="shared" si="21"/>
        <v>8.0200656667687173</v>
      </c>
      <c r="AK8" s="109">
        <f t="shared" si="22"/>
        <v>-3.2152606811426252</v>
      </c>
      <c r="AL8" s="109">
        <f t="shared" si="23"/>
        <v>-8.2152606811426256</v>
      </c>
      <c r="AM8" s="109">
        <f t="shared" si="24"/>
        <v>1.7847393188573748</v>
      </c>
      <c r="AN8" s="109">
        <f t="shared" si="25"/>
        <v>-14.138467784238092</v>
      </c>
      <c r="AO8" s="109">
        <f t="shared" si="26"/>
        <v>7.7079464219528404</v>
      </c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</row>
    <row r="9" spans="1:128" s="5" customFormat="1" x14ac:dyDescent="0.25">
      <c r="A9" s="22" t="s">
        <v>25</v>
      </c>
      <c r="B9" s="33" t="s">
        <v>110</v>
      </c>
      <c r="C9" s="22" t="s">
        <v>107</v>
      </c>
      <c r="D9" s="26">
        <v>6</v>
      </c>
      <c r="E9" s="90">
        <v>444.95210000000003</v>
      </c>
      <c r="F9" s="90">
        <f t="shared" si="2"/>
        <v>445.1</v>
      </c>
      <c r="G9" s="149">
        <v>0.12379999999999999</v>
      </c>
      <c r="H9" s="149">
        <v>2.41E-2</v>
      </c>
      <c r="I9" s="147">
        <f t="shared" si="3"/>
        <v>0.1479</v>
      </c>
      <c r="J9" s="91">
        <f t="shared" si="4"/>
        <v>332.35364020910851</v>
      </c>
      <c r="K9" s="59"/>
      <c r="L9" s="60">
        <v>444.78</v>
      </c>
      <c r="M9" s="131"/>
      <c r="N9" s="131"/>
      <c r="O9" s="131">
        <v>0.12709999999999999</v>
      </c>
      <c r="P9" s="60">
        <v>285.76</v>
      </c>
      <c r="Q9" s="24"/>
      <c r="R9" s="24"/>
      <c r="S9" s="24">
        <f t="shared" si="5"/>
        <v>-14.063556457065593</v>
      </c>
      <c r="T9" s="24">
        <f t="shared" si="6"/>
        <v>-14.019295886090784</v>
      </c>
      <c r="U9" s="115"/>
      <c r="V9" s="109">
        <f t="shared" si="7"/>
        <v>-3.469503045060887</v>
      </c>
      <c r="W9" s="109">
        <f t="shared" si="8"/>
        <v>-8.4695030450608861</v>
      </c>
      <c r="X9" s="109">
        <f t="shared" si="9"/>
        <v>1.530496954939113</v>
      </c>
      <c r="Y9" s="109">
        <f t="shared" si="10"/>
        <v>-11.094428087714254</v>
      </c>
      <c r="Z9" s="109">
        <f t="shared" si="11"/>
        <v>4.1554219975924802</v>
      </c>
      <c r="AA9" s="109">
        <f t="shared" si="12"/>
        <v>0.97847358121330807</v>
      </c>
      <c r="AB9" s="109">
        <f t="shared" si="13"/>
        <v>-4.0215264187866921</v>
      </c>
      <c r="AC9" s="109">
        <f t="shared" si="14"/>
        <v>5.9784735812133079</v>
      </c>
      <c r="AD9" s="109">
        <f t="shared" si="15"/>
        <v>-21.084872755454697</v>
      </c>
      <c r="AE9" s="109">
        <f t="shared" si="16"/>
        <v>23.041819917881313</v>
      </c>
      <c r="AF9" s="109">
        <f t="shared" si="17"/>
        <v>-3.0984216389208838</v>
      </c>
      <c r="AG9" s="109">
        <f t="shared" si="18"/>
        <v>-8.0984216389208843</v>
      </c>
      <c r="AH9" s="109">
        <f t="shared" si="19"/>
        <v>1.9015783610791162</v>
      </c>
      <c r="AI9" s="109">
        <f t="shared" si="20"/>
        <v>-14.216908944610486</v>
      </c>
      <c r="AJ9" s="109">
        <f t="shared" si="21"/>
        <v>8.0200656667687173</v>
      </c>
      <c r="AK9" s="109">
        <f t="shared" si="22"/>
        <v>-3.2152606811426252</v>
      </c>
      <c r="AL9" s="109">
        <f t="shared" si="23"/>
        <v>-8.2152606811426256</v>
      </c>
      <c r="AM9" s="109">
        <f t="shared" si="24"/>
        <v>1.7847393188573748</v>
      </c>
      <c r="AN9" s="109">
        <f t="shared" si="25"/>
        <v>-14.138467784238092</v>
      </c>
      <c r="AO9" s="109">
        <f t="shared" si="26"/>
        <v>7.7079464219528404</v>
      </c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</row>
    <row r="10" spans="1:128" s="5" customFormat="1" x14ac:dyDescent="0.25">
      <c r="A10" s="22" t="s">
        <v>25</v>
      </c>
      <c r="B10" s="33" t="s">
        <v>110</v>
      </c>
      <c r="C10" s="22" t="s">
        <v>107</v>
      </c>
      <c r="D10" s="26">
        <v>7</v>
      </c>
      <c r="E10" s="90">
        <v>445.09340000000003</v>
      </c>
      <c r="F10" s="90">
        <f t="shared" si="2"/>
        <v>445.40000000000003</v>
      </c>
      <c r="G10" s="149">
        <v>0.25440000000000002</v>
      </c>
      <c r="H10" s="149">
        <v>5.2200000000000003E-2</v>
      </c>
      <c r="I10" s="147">
        <f t="shared" si="3"/>
        <v>0.30660000000000004</v>
      </c>
      <c r="J10" s="91">
        <f t="shared" si="4"/>
        <v>688.66516446939954</v>
      </c>
      <c r="K10" s="59"/>
      <c r="L10" s="60">
        <v>445.08</v>
      </c>
      <c r="M10" s="131">
        <v>0.24660000000000001</v>
      </c>
      <c r="N10" s="131">
        <v>5.3900000000000003E-2</v>
      </c>
      <c r="O10" s="131">
        <v>0.30049999999999999</v>
      </c>
      <c r="P10" s="60">
        <v>675.16</v>
      </c>
      <c r="Q10" s="24">
        <f t="shared" si="27"/>
        <v>-3.0660377358490569</v>
      </c>
      <c r="R10" s="24">
        <f t="shared" si="28"/>
        <v>3.2567049808429118</v>
      </c>
      <c r="S10" s="24">
        <f t="shared" si="5"/>
        <v>-1.9895629484670738</v>
      </c>
      <c r="T10" s="24">
        <f t="shared" si="6"/>
        <v>-1.9610639779935708</v>
      </c>
      <c r="U10" s="115"/>
      <c r="V10" s="109">
        <f t="shared" si="7"/>
        <v>-3.469503045060887</v>
      </c>
      <c r="W10" s="109">
        <f t="shared" si="8"/>
        <v>-8.4695030450608861</v>
      </c>
      <c r="X10" s="109">
        <f t="shared" si="9"/>
        <v>1.530496954939113</v>
      </c>
      <c r="Y10" s="109">
        <f t="shared" si="10"/>
        <v>-11.094428087714254</v>
      </c>
      <c r="Z10" s="109">
        <f t="shared" si="11"/>
        <v>4.1554219975924802</v>
      </c>
      <c r="AA10" s="109">
        <f t="shared" si="12"/>
        <v>0.97847358121330807</v>
      </c>
      <c r="AB10" s="109">
        <f t="shared" si="13"/>
        <v>-4.0215264187866921</v>
      </c>
      <c r="AC10" s="109">
        <f t="shared" si="14"/>
        <v>5.9784735812133079</v>
      </c>
      <c r="AD10" s="109">
        <f t="shared" si="15"/>
        <v>-21.084872755454697</v>
      </c>
      <c r="AE10" s="109">
        <f t="shared" si="16"/>
        <v>23.041819917881313</v>
      </c>
      <c r="AF10" s="109">
        <f t="shared" si="17"/>
        <v>-3.0984216389208838</v>
      </c>
      <c r="AG10" s="109">
        <f t="shared" si="18"/>
        <v>-8.0984216389208843</v>
      </c>
      <c r="AH10" s="109">
        <f t="shared" si="19"/>
        <v>1.9015783610791162</v>
      </c>
      <c r="AI10" s="109">
        <f t="shared" si="20"/>
        <v>-14.216908944610486</v>
      </c>
      <c r="AJ10" s="109">
        <f t="shared" si="21"/>
        <v>8.0200656667687173</v>
      </c>
      <c r="AK10" s="109">
        <f t="shared" si="22"/>
        <v>-3.2152606811426252</v>
      </c>
      <c r="AL10" s="109">
        <f t="shared" si="23"/>
        <v>-8.2152606811426256</v>
      </c>
      <c r="AM10" s="109">
        <f t="shared" si="24"/>
        <v>1.7847393188573748</v>
      </c>
      <c r="AN10" s="109">
        <f t="shared" si="25"/>
        <v>-14.138467784238092</v>
      </c>
      <c r="AO10" s="109">
        <f t="shared" si="26"/>
        <v>7.7079464219528404</v>
      </c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</row>
    <row r="11" spans="1:128" s="5" customFormat="1" x14ac:dyDescent="0.25">
      <c r="A11" s="22" t="s">
        <v>25</v>
      </c>
      <c r="B11" s="33" t="s">
        <v>110</v>
      </c>
      <c r="C11" s="22" t="s">
        <v>107</v>
      </c>
      <c r="D11" s="26">
        <v>8</v>
      </c>
      <c r="E11" s="90">
        <v>445.99980000000005</v>
      </c>
      <c r="F11" s="90">
        <f t="shared" si="2"/>
        <v>446.6</v>
      </c>
      <c r="G11" s="149">
        <v>0.49919999999999998</v>
      </c>
      <c r="H11" s="149">
        <v>0.10100000000000001</v>
      </c>
      <c r="I11" s="147">
        <f t="shared" si="3"/>
        <v>0.60019999999999996</v>
      </c>
      <c r="J11" s="91">
        <f t="shared" si="4"/>
        <v>1345.0574301875779</v>
      </c>
      <c r="K11" s="59"/>
      <c r="L11" s="60">
        <v>446.22</v>
      </c>
      <c r="M11" s="131">
        <v>0.48980000000000001</v>
      </c>
      <c r="N11" s="131">
        <v>0.1028</v>
      </c>
      <c r="O11" s="131">
        <v>0.59260000000000002</v>
      </c>
      <c r="P11" s="60">
        <v>1328.04</v>
      </c>
      <c r="Q11" s="24">
        <f t="shared" si="27"/>
        <v>-1.8830128205128134</v>
      </c>
      <c r="R11" s="24">
        <f t="shared" si="28"/>
        <v>1.7821782178217782</v>
      </c>
      <c r="S11" s="24">
        <f t="shared" si="5"/>
        <v>-1.2662445851382773</v>
      </c>
      <c r="T11" s="24">
        <f t="shared" si="6"/>
        <v>-1.2651824231181508</v>
      </c>
      <c r="U11" s="115"/>
      <c r="V11" s="109">
        <f t="shared" si="7"/>
        <v>-3.469503045060887</v>
      </c>
      <c r="W11" s="109">
        <f t="shared" si="8"/>
        <v>-8.4695030450608861</v>
      </c>
      <c r="X11" s="109">
        <f t="shared" si="9"/>
        <v>1.530496954939113</v>
      </c>
      <c r="Y11" s="109">
        <f t="shared" si="10"/>
        <v>-11.094428087714254</v>
      </c>
      <c r="Z11" s="109">
        <f t="shared" si="11"/>
        <v>4.1554219975924802</v>
      </c>
      <c r="AA11" s="109">
        <f t="shared" si="12"/>
        <v>0.97847358121330807</v>
      </c>
      <c r="AB11" s="109">
        <f t="shared" si="13"/>
        <v>-4.0215264187866921</v>
      </c>
      <c r="AC11" s="109">
        <f t="shared" si="14"/>
        <v>5.9784735812133079</v>
      </c>
      <c r="AD11" s="109">
        <f t="shared" si="15"/>
        <v>-21.084872755454697</v>
      </c>
      <c r="AE11" s="109">
        <f t="shared" si="16"/>
        <v>23.041819917881313</v>
      </c>
      <c r="AF11" s="109">
        <f t="shared" si="17"/>
        <v>-3.0984216389208838</v>
      </c>
      <c r="AG11" s="109">
        <f t="shared" si="18"/>
        <v>-8.0984216389208843</v>
      </c>
      <c r="AH11" s="109">
        <f t="shared" si="19"/>
        <v>1.9015783610791162</v>
      </c>
      <c r="AI11" s="109">
        <f t="shared" si="20"/>
        <v>-14.216908944610486</v>
      </c>
      <c r="AJ11" s="109">
        <f t="shared" si="21"/>
        <v>8.0200656667687173</v>
      </c>
      <c r="AK11" s="109">
        <f t="shared" si="22"/>
        <v>-3.2152606811426252</v>
      </c>
      <c r="AL11" s="109">
        <f t="shared" si="23"/>
        <v>-8.2152606811426256</v>
      </c>
      <c r="AM11" s="109">
        <f t="shared" si="24"/>
        <v>1.7847393188573748</v>
      </c>
      <c r="AN11" s="109">
        <f t="shared" si="25"/>
        <v>-14.138467784238092</v>
      </c>
      <c r="AO11" s="109">
        <f t="shared" si="26"/>
        <v>7.7079464219528404</v>
      </c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</row>
    <row r="12" spans="1:128" s="5" customFormat="1" x14ac:dyDescent="0.25">
      <c r="A12" s="22" t="s">
        <v>25</v>
      </c>
      <c r="B12" s="33" t="s">
        <v>110</v>
      </c>
      <c r="C12" s="22" t="s">
        <v>107</v>
      </c>
      <c r="D12" s="26">
        <v>9</v>
      </c>
      <c r="E12" s="90">
        <v>446.22489999999999</v>
      </c>
      <c r="F12" s="90">
        <f t="shared" si="2"/>
        <v>448.1</v>
      </c>
      <c r="G12" s="149">
        <v>1.6209</v>
      </c>
      <c r="H12" s="149">
        <v>0.25419999999999998</v>
      </c>
      <c r="I12" s="147">
        <f t="shared" si="3"/>
        <v>1.8751</v>
      </c>
      <c r="J12" s="91">
        <f t="shared" si="4"/>
        <v>4195.4880058715689</v>
      </c>
      <c r="K12" s="59"/>
      <c r="L12" s="60">
        <v>447.69</v>
      </c>
      <c r="M12" s="131">
        <v>1.5946</v>
      </c>
      <c r="N12" s="131">
        <v>0.2626</v>
      </c>
      <c r="O12" s="131">
        <v>1.8572</v>
      </c>
      <c r="P12" s="60">
        <v>4148.41</v>
      </c>
      <c r="Q12" s="24">
        <f t="shared" si="27"/>
        <v>-1.6225553704731932</v>
      </c>
      <c r="R12" s="24">
        <f t="shared" si="28"/>
        <v>3.3044846577498106</v>
      </c>
      <c r="S12" s="24">
        <f t="shared" si="5"/>
        <v>-0.95461575382646413</v>
      </c>
      <c r="T12" s="24">
        <f t="shared" si="6"/>
        <v>-1.1221103672727366</v>
      </c>
      <c r="U12" s="115"/>
      <c r="V12" s="109">
        <f t="shared" si="7"/>
        <v>-3.469503045060887</v>
      </c>
      <c r="W12" s="109">
        <f t="shared" si="8"/>
        <v>-8.4695030450608861</v>
      </c>
      <c r="X12" s="109">
        <f t="shared" si="9"/>
        <v>1.530496954939113</v>
      </c>
      <c r="Y12" s="109">
        <f t="shared" si="10"/>
        <v>-11.094428087714254</v>
      </c>
      <c r="Z12" s="109">
        <f t="shared" si="11"/>
        <v>4.1554219975924802</v>
      </c>
      <c r="AA12" s="109">
        <f t="shared" si="12"/>
        <v>0.97847358121330807</v>
      </c>
      <c r="AB12" s="109">
        <f t="shared" si="13"/>
        <v>-4.0215264187866921</v>
      </c>
      <c r="AC12" s="109">
        <f t="shared" si="14"/>
        <v>5.9784735812133079</v>
      </c>
      <c r="AD12" s="109">
        <f t="shared" si="15"/>
        <v>-21.084872755454697</v>
      </c>
      <c r="AE12" s="109">
        <f t="shared" si="16"/>
        <v>23.041819917881313</v>
      </c>
      <c r="AF12" s="109">
        <f t="shared" si="17"/>
        <v>-3.0984216389208838</v>
      </c>
      <c r="AG12" s="109">
        <f t="shared" si="18"/>
        <v>-8.0984216389208843</v>
      </c>
      <c r="AH12" s="109">
        <f t="shared" si="19"/>
        <v>1.9015783610791162</v>
      </c>
      <c r="AI12" s="109">
        <f t="shared" si="20"/>
        <v>-14.216908944610486</v>
      </c>
      <c r="AJ12" s="109">
        <f t="shared" si="21"/>
        <v>8.0200656667687173</v>
      </c>
      <c r="AK12" s="109">
        <f t="shared" si="22"/>
        <v>-3.2152606811426252</v>
      </c>
      <c r="AL12" s="109">
        <f t="shared" si="23"/>
        <v>-8.2152606811426256</v>
      </c>
      <c r="AM12" s="109">
        <f t="shared" si="24"/>
        <v>1.7847393188573748</v>
      </c>
      <c r="AN12" s="109">
        <f t="shared" si="25"/>
        <v>-14.138467784238092</v>
      </c>
      <c r="AO12" s="109">
        <f t="shared" si="26"/>
        <v>7.7079464219528404</v>
      </c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</row>
    <row r="13" spans="1:128" s="5" customFormat="1" x14ac:dyDescent="0.25">
      <c r="A13" s="22" t="s">
        <v>39</v>
      </c>
      <c r="B13" s="33" t="s">
        <v>63</v>
      </c>
      <c r="C13" s="125" t="s">
        <v>166</v>
      </c>
      <c r="D13" s="26">
        <v>1</v>
      </c>
      <c r="E13" s="90">
        <v>445.47319999999996</v>
      </c>
      <c r="F13" s="90">
        <f t="shared" si="2"/>
        <v>445.5</v>
      </c>
      <c r="G13" s="149">
        <v>1.5800000000000002E-2</v>
      </c>
      <c r="H13" s="149">
        <v>1.0999999999999999E-2</v>
      </c>
      <c r="I13" s="147">
        <f t="shared" si="3"/>
        <v>2.6800000000000001E-2</v>
      </c>
      <c r="J13" s="91">
        <f t="shared" si="4"/>
        <v>60.159380117772308</v>
      </c>
      <c r="K13" s="59">
        <v>445.3</v>
      </c>
      <c r="L13" s="58">
        <v>445.3</v>
      </c>
      <c r="M13" s="131"/>
      <c r="N13" s="131"/>
      <c r="O13" s="131">
        <v>2.92E-2</v>
      </c>
      <c r="P13" s="63">
        <v>66</v>
      </c>
      <c r="Q13" s="24"/>
      <c r="R13" s="24"/>
      <c r="S13" s="24">
        <f t="shared" si="5"/>
        <v>8.9552238805970124</v>
      </c>
      <c r="T13" s="24">
        <f t="shared" si="6"/>
        <v>9.7085772339968877</v>
      </c>
      <c r="U13" s="115"/>
      <c r="V13" s="109">
        <f t="shared" si="7"/>
        <v>-3.469503045060887</v>
      </c>
      <c r="W13" s="109">
        <f t="shared" si="8"/>
        <v>-8.4695030450608861</v>
      </c>
      <c r="X13" s="109">
        <f t="shared" si="9"/>
        <v>1.530496954939113</v>
      </c>
      <c r="Y13" s="109">
        <f t="shared" si="10"/>
        <v>-11.094428087714254</v>
      </c>
      <c r="Z13" s="109">
        <f t="shared" si="11"/>
        <v>4.1554219975924802</v>
      </c>
      <c r="AA13" s="109">
        <f t="shared" si="12"/>
        <v>0.97847358121330807</v>
      </c>
      <c r="AB13" s="109">
        <f t="shared" si="13"/>
        <v>-4.0215264187866921</v>
      </c>
      <c r="AC13" s="109">
        <f t="shared" si="14"/>
        <v>5.9784735812133079</v>
      </c>
      <c r="AD13" s="109">
        <f t="shared" si="15"/>
        <v>-21.084872755454697</v>
      </c>
      <c r="AE13" s="109">
        <f t="shared" si="16"/>
        <v>23.041819917881313</v>
      </c>
      <c r="AF13" s="109">
        <f t="shared" si="17"/>
        <v>-3.0984216389208838</v>
      </c>
      <c r="AG13" s="109">
        <f t="shared" si="18"/>
        <v>-8.0984216389208843</v>
      </c>
      <c r="AH13" s="109">
        <f t="shared" si="19"/>
        <v>1.9015783610791162</v>
      </c>
      <c r="AI13" s="109">
        <f t="shared" si="20"/>
        <v>-14.216908944610486</v>
      </c>
      <c r="AJ13" s="109">
        <f t="shared" si="21"/>
        <v>8.0200656667687173</v>
      </c>
      <c r="AK13" s="109">
        <f t="shared" si="22"/>
        <v>-3.2152606811426252</v>
      </c>
      <c r="AL13" s="109">
        <f t="shared" si="23"/>
        <v>-8.2152606811426256</v>
      </c>
      <c r="AM13" s="109">
        <f t="shared" si="24"/>
        <v>1.7847393188573748</v>
      </c>
      <c r="AN13" s="109">
        <f t="shared" si="25"/>
        <v>-14.138467784238092</v>
      </c>
      <c r="AO13" s="109">
        <f t="shared" si="26"/>
        <v>7.7079464219528404</v>
      </c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</row>
    <row r="14" spans="1:128" s="5" customFormat="1" x14ac:dyDescent="0.25">
      <c r="A14" s="22" t="s">
        <v>39</v>
      </c>
      <c r="B14" s="33" t="s">
        <v>63</v>
      </c>
      <c r="C14" s="125" t="s">
        <v>125</v>
      </c>
      <c r="D14" s="26">
        <v>2</v>
      </c>
      <c r="E14" s="90">
        <v>445.46030000000002</v>
      </c>
      <c r="F14" s="90">
        <f t="shared" si="2"/>
        <v>445.5</v>
      </c>
      <c r="G14" s="149">
        <v>2.6800000000000001E-2</v>
      </c>
      <c r="H14" s="149">
        <v>1.29E-2</v>
      </c>
      <c r="I14" s="147">
        <f t="shared" si="3"/>
        <v>3.9699999999999999E-2</v>
      </c>
      <c r="J14" s="91">
        <f t="shared" si="4"/>
        <v>89.11830044773572</v>
      </c>
      <c r="K14" s="59">
        <v>447.2</v>
      </c>
      <c r="L14" s="58">
        <v>447.2</v>
      </c>
      <c r="M14" s="131"/>
      <c r="N14" s="131"/>
      <c r="O14" s="131">
        <v>4.0300000000000002E-2</v>
      </c>
      <c r="P14" s="63">
        <v>90</v>
      </c>
      <c r="Q14" s="24"/>
      <c r="R14" s="24"/>
      <c r="S14" s="24">
        <f t="shared" si="5"/>
        <v>1.5113350125944667</v>
      </c>
      <c r="T14" s="24">
        <f t="shared" si="6"/>
        <v>0.98935858048747349</v>
      </c>
      <c r="U14" s="115"/>
      <c r="V14" s="109">
        <f t="shared" si="7"/>
        <v>-3.469503045060887</v>
      </c>
      <c r="W14" s="109">
        <f t="shared" si="8"/>
        <v>-8.4695030450608861</v>
      </c>
      <c r="X14" s="109">
        <f t="shared" si="9"/>
        <v>1.530496954939113</v>
      </c>
      <c r="Y14" s="109">
        <f t="shared" si="10"/>
        <v>-11.094428087714254</v>
      </c>
      <c r="Z14" s="109">
        <f t="shared" si="11"/>
        <v>4.1554219975924802</v>
      </c>
      <c r="AA14" s="109">
        <f t="shared" si="12"/>
        <v>0.97847358121330807</v>
      </c>
      <c r="AB14" s="109">
        <f t="shared" si="13"/>
        <v>-4.0215264187866921</v>
      </c>
      <c r="AC14" s="109">
        <f t="shared" si="14"/>
        <v>5.9784735812133079</v>
      </c>
      <c r="AD14" s="109">
        <f t="shared" si="15"/>
        <v>-21.084872755454697</v>
      </c>
      <c r="AE14" s="109">
        <f t="shared" si="16"/>
        <v>23.041819917881313</v>
      </c>
      <c r="AF14" s="109">
        <f t="shared" si="17"/>
        <v>-3.0984216389208838</v>
      </c>
      <c r="AG14" s="109">
        <f t="shared" si="18"/>
        <v>-8.0984216389208843</v>
      </c>
      <c r="AH14" s="109">
        <f t="shared" si="19"/>
        <v>1.9015783610791162</v>
      </c>
      <c r="AI14" s="109">
        <f t="shared" si="20"/>
        <v>-14.216908944610486</v>
      </c>
      <c r="AJ14" s="109">
        <f t="shared" si="21"/>
        <v>8.0200656667687173</v>
      </c>
      <c r="AK14" s="109">
        <f t="shared" si="22"/>
        <v>-3.2152606811426252</v>
      </c>
      <c r="AL14" s="109">
        <f t="shared" si="23"/>
        <v>-8.2152606811426256</v>
      </c>
      <c r="AM14" s="109">
        <f t="shared" si="24"/>
        <v>1.7847393188573748</v>
      </c>
      <c r="AN14" s="109">
        <f t="shared" si="25"/>
        <v>-14.138467784238092</v>
      </c>
      <c r="AO14" s="109">
        <f t="shared" si="26"/>
        <v>7.7079464219528404</v>
      </c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</row>
    <row r="15" spans="1:128" s="5" customFormat="1" x14ac:dyDescent="0.25">
      <c r="A15" s="22" t="s">
        <v>39</v>
      </c>
      <c r="B15" s="33" t="s">
        <v>63</v>
      </c>
      <c r="C15" s="125" t="s">
        <v>166</v>
      </c>
      <c r="D15" s="26">
        <v>3</v>
      </c>
      <c r="E15" s="90">
        <v>445.45279999999997</v>
      </c>
      <c r="F15" s="90">
        <f t="shared" si="2"/>
        <v>445.5</v>
      </c>
      <c r="G15" s="149">
        <v>3.5900000000000001E-2</v>
      </c>
      <c r="H15" s="149">
        <v>1.1299999999999999E-2</v>
      </c>
      <c r="I15" s="147">
        <f t="shared" si="3"/>
        <v>4.7199999999999999E-2</v>
      </c>
      <c r="J15" s="91">
        <f t="shared" si="4"/>
        <v>105.95536209152483</v>
      </c>
      <c r="K15" s="59">
        <v>444.2</v>
      </c>
      <c r="L15" s="58">
        <v>444.2</v>
      </c>
      <c r="M15" s="131">
        <v>3.5099999999999999E-2</v>
      </c>
      <c r="N15" s="131">
        <v>1.24E-2</v>
      </c>
      <c r="O15" s="131">
        <v>4.7500000000000001E-2</v>
      </c>
      <c r="P15" s="63">
        <v>107</v>
      </c>
      <c r="Q15" s="24">
        <f t="shared" si="27"/>
        <v>-2.2284122562674153</v>
      </c>
      <c r="R15" s="24">
        <f t="shared" si="28"/>
        <v>9.734513274336285</v>
      </c>
      <c r="S15" s="24">
        <f t="shared" si="5"/>
        <v>0.63559322033898658</v>
      </c>
      <c r="T15" s="24">
        <f t="shared" si="6"/>
        <v>0.98592264502178084</v>
      </c>
      <c r="U15" s="115"/>
      <c r="V15" s="109">
        <f t="shared" si="7"/>
        <v>-3.469503045060887</v>
      </c>
      <c r="W15" s="109">
        <f t="shared" si="8"/>
        <v>-8.4695030450608861</v>
      </c>
      <c r="X15" s="109">
        <f t="shared" si="9"/>
        <v>1.530496954939113</v>
      </c>
      <c r="Y15" s="109">
        <f t="shared" si="10"/>
        <v>-11.094428087714254</v>
      </c>
      <c r="Z15" s="109">
        <f t="shared" si="11"/>
        <v>4.1554219975924802</v>
      </c>
      <c r="AA15" s="109">
        <f t="shared" si="12"/>
        <v>0.97847358121330807</v>
      </c>
      <c r="AB15" s="109">
        <f t="shared" si="13"/>
        <v>-4.0215264187866921</v>
      </c>
      <c r="AC15" s="109">
        <f t="shared" si="14"/>
        <v>5.9784735812133079</v>
      </c>
      <c r="AD15" s="109">
        <f t="shared" si="15"/>
        <v>-21.084872755454697</v>
      </c>
      <c r="AE15" s="109">
        <f t="shared" si="16"/>
        <v>23.041819917881313</v>
      </c>
      <c r="AF15" s="109">
        <f t="shared" si="17"/>
        <v>-3.0984216389208838</v>
      </c>
      <c r="AG15" s="109">
        <f t="shared" si="18"/>
        <v>-8.0984216389208843</v>
      </c>
      <c r="AH15" s="109">
        <f t="shared" si="19"/>
        <v>1.9015783610791162</v>
      </c>
      <c r="AI15" s="109">
        <f t="shared" si="20"/>
        <v>-14.216908944610486</v>
      </c>
      <c r="AJ15" s="109">
        <f t="shared" si="21"/>
        <v>8.0200656667687173</v>
      </c>
      <c r="AK15" s="109">
        <f t="shared" si="22"/>
        <v>-3.2152606811426252</v>
      </c>
      <c r="AL15" s="109">
        <f t="shared" si="23"/>
        <v>-8.2152606811426256</v>
      </c>
      <c r="AM15" s="109">
        <f t="shared" si="24"/>
        <v>1.7847393188573748</v>
      </c>
      <c r="AN15" s="109">
        <f t="shared" si="25"/>
        <v>-14.138467784238092</v>
      </c>
      <c r="AO15" s="109">
        <f t="shared" si="26"/>
        <v>7.7079464219528404</v>
      </c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</row>
    <row r="16" spans="1:128" s="5" customFormat="1" x14ac:dyDescent="0.25">
      <c r="A16" s="22" t="s">
        <v>39</v>
      </c>
      <c r="B16" s="33" t="s">
        <v>63</v>
      </c>
      <c r="C16" s="125" t="s">
        <v>125</v>
      </c>
      <c r="D16" s="26">
        <v>4</v>
      </c>
      <c r="E16" s="90">
        <v>445.43609999999995</v>
      </c>
      <c r="F16" s="90">
        <f t="shared" si="2"/>
        <v>445.49999999999994</v>
      </c>
      <c r="G16" s="149">
        <v>5.0700000000000002E-2</v>
      </c>
      <c r="H16" s="149">
        <v>1.32E-2</v>
      </c>
      <c r="I16" s="147">
        <f t="shared" si="3"/>
        <v>6.3899999999999998E-2</v>
      </c>
      <c r="J16" s="91">
        <f t="shared" si="4"/>
        <v>143.44715412382061</v>
      </c>
      <c r="K16" s="59">
        <v>443.4</v>
      </c>
      <c r="L16" s="58">
        <v>443.5</v>
      </c>
      <c r="M16" s="131">
        <v>4.9099999999999998E-2</v>
      </c>
      <c r="N16" s="131">
        <v>1.37E-2</v>
      </c>
      <c r="O16" s="131">
        <v>6.2799999999999995E-2</v>
      </c>
      <c r="P16" s="63">
        <v>142</v>
      </c>
      <c r="Q16" s="24">
        <f t="shared" si="27"/>
        <v>-3.1558185404339336</v>
      </c>
      <c r="R16" s="24">
        <f t="shared" si="28"/>
        <v>3.7878787878787916</v>
      </c>
      <c r="S16" s="24">
        <f t="shared" si="5"/>
        <v>-1.7214397496087694</v>
      </c>
      <c r="T16" s="24">
        <f t="shared" si="6"/>
        <v>-1.0088412925720762</v>
      </c>
      <c r="U16" s="115"/>
      <c r="V16" s="109">
        <f t="shared" si="7"/>
        <v>-3.469503045060887</v>
      </c>
      <c r="W16" s="109">
        <f t="shared" si="8"/>
        <v>-8.4695030450608861</v>
      </c>
      <c r="X16" s="109">
        <f t="shared" si="9"/>
        <v>1.530496954939113</v>
      </c>
      <c r="Y16" s="109">
        <f t="shared" si="10"/>
        <v>-11.094428087714254</v>
      </c>
      <c r="Z16" s="109">
        <f t="shared" si="11"/>
        <v>4.1554219975924802</v>
      </c>
      <c r="AA16" s="109">
        <f t="shared" si="12"/>
        <v>0.97847358121330807</v>
      </c>
      <c r="AB16" s="109">
        <f t="shared" si="13"/>
        <v>-4.0215264187866921</v>
      </c>
      <c r="AC16" s="109">
        <f t="shared" si="14"/>
        <v>5.9784735812133079</v>
      </c>
      <c r="AD16" s="109">
        <f t="shared" si="15"/>
        <v>-21.084872755454697</v>
      </c>
      <c r="AE16" s="109">
        <f t="shared" si="16"/>
        <v>23.041819917881313</v>
      </c>
      <c r="AF16" s="109">
        <f t="shared" si="17"/>
        <v>-3.0984216389208838</v>
      </c>
      <c r="AG16" s="109">
        <f t="shared" si="18"/>
        <v>-8.0984216389208843</v>
      </c>
      <c r="AH16" s="109">
        <f t="shared" si="19"/>
        <v>1.9015783610791162</v>
      </c>
      <c r="AI16" s="109">
        <f t="shared" si="20"/>
        <v>-14.216908944610486</v>
      </c>
      <c r="AJ16" s="109">
        <f t="shared" si="21"/>
        <v>8.0200656667687173</v>
      </c>
      <c r="AK16" s="109">
        <f t="shared" si="22"/>
        <v>-3.2152606811426252</v>
      </c>
      <c r="AL16" s="109">
        <f t="shared" si="23"/>
        <v>-8.2152606811426256</v>
      </c>
      <c r="AM16" s="109">
        <f t="shared" si="24"/>
        <v>1.7847393188573748</v>
      </c>
      <c r="AN16" s="109">
        <f t="shared" si="25"/>
        <v>-14.138467784238092</v>
      </c>
      <c r="AO16" s="109">
        <f t="shared" si="26"/>
        <v>7.7079464219528404</v>
      </c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</row>
    <row r="17" spans="1:128" s="5" customFormat="1" x14ac:dyDescent="0.25">
      <c r="A17" s="22" t="s">
        <v>39</v>
      </c>
      <c r="B17" s="33" t="s">
        <v>63</v>
      </c>
      <c r="C17" s="125" t="s">
        <v>166</v>
      </c>
      <c r="D17" s="26">
        <v>5</v>
      </c>
      <c r="E17" s="90">
        <v>445.19980000000004</v>
      </c>
      <c r="F17" s="90">
        <f t="shared" si="2"/>
        <v>445.30000000000007</v>
      </c>
      <c r="G17" s="149">
        <v>8.8300000000000003E-2</v>
      </c>
      <c r="H17" s="149">
        <v>1.1900000000000001E-2</v>
      </c>
      <c r="I17" s="147">
        <f t="shared" si="3"/>
        <v>0.10020000000000001</v>
      </c>
      <c r="J17" s="91">
        <f t="shared" si="4"/>
        <v>225.04837216780911</v>
      </c>
      <c r="K17" s="58">
        <v>445</v>
      </c>
      <c r="L17" s="58">
        <v>445</v>
      </c>
      <c r="M17" s="131">
        <v>8.6099999999999996E-2</v>
      </c>
      <c r="N17" s="131">
        <v>1.3100000000000001E-2</v>
      </c>
      <c r="O17" s="131">
        <v>9.9199999999999997E-2</v>
      </c>
      <c r="P17" s="63">
        <v>223</v>
      </c>
      <c r="Q17" s="24">
        <f t="shared" si="27"/>
        <v>-2.4915062287655805</v>
      </c>
      <c r="R17" s="24">
        <f t="shared" si="28"/>
        <v>10.084033613445374</v>
      </c>
      <c r="S17" s="24">
        <f t="shared" si="5"/>
        <v>-0.99800399201598267</v>
      </c>
      <c r="T17" s="24">
        <f t="shared" si="6"/>
        <v>-0.91019195032511546</v>
      </c>
      <c r="U17" s="115"/>
      <c r="V17" s="109">
        <f t="shared" si="7"/>
        <v>-3.469503045060887</v>
      </c>
      <c r="W17" s="109">
        <f t="shared" si="8"/>
        <v>-8.4695030450608861</v>
      </c>
      <c r="X17" s="109">
        <f t="shared" si="9"/>
        <v>1.530496954939113</v>
      </c>
      <c r="Y17" s="109">
        <f t="shared" si="10"/>
        <v>-11.094428087714254</v>
      </c>
      <c r="Z17" s="109">
        <f t="shared" si="11"/>
        <v>4.1554219975924802</v>
      </c>
      <c r="AA17" s="109">
        <f t="shared" si="12"/>
        <v>0.97847358121330807</v>
      </c>
      <c r="AB17" s="109">
        <f t="shared" si="13"/>
        <v>-4.0215264187866921</v>
      </c>
      <c r="AC17" s="109">
        <f t="shared" si="14"/>
        <v>5.9784735812133079</v>
      </c>
      <c r="AD17" s="109">
        <f t="shared" si="15"/>
        <v>-21.084872755454697</v>
      </c>
      <c r="AE17" s="109">
        <f t="shared" si="16"/>
        <v>23.041819917881313</v>
      </c>
      <c r="AF17" s="109">
        <f t="shared" si="17"/>
        <v>-3.0984216389208838</v>
      </c>
      <c r="AG17" s="109">
        <f t="shared" si="18"/>
        <v>-8.0984216389208843</v>
      </c>
      <c r="AH17" s="109">
        <f t="shared" si="19"/>
        <v>1.9015783610791162</v>
      </c>
      <c r="AI17" s="109">
        <f t="shared" si="20"/>
        <v>-14.216908944610486</v>
      </c>
      <c r="AJ17" s="109">
        <f t="shared" si="21"/>
        <v>8.0200656667687173</v>
      </c>
      <c r="AK17" s="109">
        <f t="shared" si="22"/>
        <v>-3.2152606811426252</v>
      </c>
      <c r="AL17" s="109">
        <f t="shared" si="23"/>
        <v>-8.2152606811426256</v>
      </c>
      <c r="AM17" s="109">
        <f t="shared" si="24"/>
        <v>1.7847393188573748</v>
      </c>
      <c r="AN17" s="109">
        <f t="shared" si="25"/>
        <v>-14.138467784238092</v>
      </c>
      <c r="AO17" s="109">
        <f t="shared" si="26"/>
        <v>7.7079464219528404</v>
      </c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</row>
    <row r="18" spans="1:128" s="5" customFormat="1" x14ac:dyDescent="0.25">
      <c r="A18" s="22" t="s">
        <v>39</v>
      </c>
      <c r="B18" s="33" t="s">
        <v>63</v>
      </c>
      <c r="C18" s="125" t="s">
        <v>171</v>
      </c>
      <c r="D18" s="26">
        <v>6</v>
      </c>
      <c r="E18" s="90">
        <v>445.55600000000004</v>
      </c>
      <c r="F18" s="90">
        <f t="shared" si="2"/>
        <v>445.70000000000005</v>
      </c>
      <c r="G18" s="149">
        <v>0.1232</v>
      </c>
      <c r="H18" s="149">
        <v>2.0799999999999999E-2</v>
      </c>
      <c r="I18" s="147">
        <f t="shared" si="3"/>
        <v>0.14400000000000002</v>
      </c>
      <c r="J18" s="91">
        <f t="shared" si="4"/>
        <v>323.15228459752473</v>
      </c>
      <c r="K18" s="58">
        <v>445.5</v>
      </c>
      <c r="L18" s="58">
        <v>445.6</v>
      </c>
      <c r="M18" s="131">
        <v>0.1208</v>
      </c>
      <c r="N18" s="131">
        <v>2.2200000000000001E-2</v>
      </c>
      <c r="O18" s="131">
        <v>0.14299999999999999</v>
      </c>
      <c r="P18" s="63">
        <v>321</v>
      </c>
      <c r="Q18" s="24">
        <f t="shared" si="27"/>
        <v>-1.9480519480519474</v>
      </c>
      <c r="R18" s="24">
        <f t="shared" si="28"/>
        <v>6.7307692307692406</v>
      </c>
      <c r="S18" s="24">
        <f t="shared" si="5"/>
        <v>-0.69444444444446429</v>
      </c>
      <c r="T18" s="24">
        <f t="shared" si="6"/>
        <v>-0.66602796888944304</v>
      </c>
      <c r="U18" s="115"/>
      <c r="V18" s="109">
        <f t="shared" si="7"/>
        <v>-3.469503045060887</v>
      </c>
      <c r="W18" s="109">
        <f t="shared" si="8"/>
        <v>-8.4695030450608861</v>
      </c>
      <c r="X18" s="109">
        <f t="shared" si="9"/>
        <v>1.530496954939113</v>
      </c>
      <c r="Y18" s="109">
        <f t="shared" si="10"/>
        <v>-11.094428087714254</v>
      </c>
      <c r="Z18" s="109">
        <f t="shared" si="11"/>
        <v>4.1554219975924802</v>
      </c>
      <c r="AA18" s="109">
        <f t="shared" si="12"/>
        <v>0.97847358121330807</v>
      </c>
      <c r="AB18" s="109">
        <f t="shared" si="13"/>
        <v>-4.0215264187866921</v>
      </c>
      <c r="AC18" s="109">
        <f t="shared" si="14"/>
        <v>5.9784735812133079</v>
      </c>
      <c r="AD18" s="109">
        <f t="shared" si="15"/>
        <v>-21.084872755454697</v>
      </c>
      <c r="AE18" s="109">
        <f t="shared" si="16"/>
        <v>23.041819917881313</v>
      </c>
      <c r="AF18" s="109">
        <f t="shared" si="17"/>
        <v>-3.0984216389208838</v>
      </c>
      <c r="AG18" s="109">
        <f t="shared" si="18"/>
        <v>-8.0984216389208843</v>
      </c>
      <c r="AH18" s="109">
        <f t="shared" si="19"/>
        <v>1.9015783610791162</v>
      </c>
      <c r="AI18" s="109">
        <f t="shared" si="20"/>
        <v>-14.216908944610486</v>
      </c>
      <c r="AJ18" s="109">
        <f t="shared" si="21"/>
        <v>8.0200656667687173</v>
      </c>
      <c r="AK18" s="109">
        <f t="shared" si="22"/>
        <v>-3.2152606811426252</v>
      </c>
      <c r="AL18" s="109">
        <f t="shared" si="23"/>
        <v>-8.2152606811426256</v>
      </c>
      <c r="AM18" s="109">
        <f t="shared" si="24"/>
        <v>1.7847393188573748</v>
      </c>
      <c r="AN18" s="109">
        <f t="shared" si="25"/>
        <v>-14.138467784238092</v>
      </c>
      <c r="AO18" s="109">
        <f t="shared" si="26"/>
        <v>7.7079464219528404</v>
      </c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</row>
    <row r="19" spans="1:128" s="5" customFormat="1" x14ac:dyDescent="0.25">
      <c r="A19" s="22" t="s">
        <v>39</v>
      </c>
      <c r="B19" s="33" t="s">
        <v>63</v>
      </c>
      <c r="C19" s="125" t="s">
        <v>166</v>
      </c>
      <c r="D19" s="26">
        <v>7</v>
      </c>
      <c r="E19" s="90">
        <v>445.89889999999991</v>
      </c>
      <c r="F19" s="90">
        <f t="shared" si="2"/>
        <v>446.19999999999987</v>
      </c>
      <c r="G19" s="149">
        <v>0.25119999999999998</v>
      </c>
      <c r="H19" s="149">
        <v>4.99E-2</v>
      </c>
      <c r="I19" s="147">
        <f t="shared" si="3"/>
        <v>0.30109999999999998</v>
      </c>
      <c r="J19" s="91">
        <f t="shared" si="4"/>
        <v>675.09314561930842</v>
      </c>
      <c r="K19" s="58">
        <v>446.7</v>
      </c>
      <c r="L19" s="58">
        <v>447</v>
      </c>
      <c r="M19" s="131">
        <v>0.24440000000000001</v>
      </c>
      <c r="N19" s="131">
        <v>5.2600000000000001E-2</v>
      </c>
      <c r="O19" s="131">
        <v>0.29699999999999999</v>
      </c>
      <c r="P19" s="63">
        <v>665</v>
      </c>
      <c r="Q19" s="24">
        <f t="shared" si="27"/>
        <v>-2.707006369426741</v>
      </c>
      <c r="R19" s="24">
        <f t="shared" si="28"/>
        <v>5.4108216432865754</v>
      </c>
      <c r="S19" s="24">
        <f t="shared" si="5"/>
        <v>-1.3616738625041491</v>
      </c>
      <c r="T19" s="24">
        <f t="shared" si="6"/>
        <v>-1.4950745219090167</v>
      </c>
      <c r="U19" s="115" t="s">
        <v>167</v>
      </c>
      <c r="V19" s="109">
        <f t="shared" si="7"/>
        <v>-3.469503045060887</v>
      </c>
      <c r="W19" s="109">
        <f t="shared" si="8"/>
        <v>-8.4695030450608861</v>
      </c>
      <c r="X19" s="109">
        <f t="shared" si="9"/>
        <v>1.530496954939113</v>
      </c>
      <c r="Y19" s="109">
        <f t="shared" si="10"/>
        <v>-11.094428087714254</v>
      </c>
      <c r="Z19" s="109">
        <f t="shared" si="11"/>
        <v>4.1554219975924802</v>
      </c>
      <c r="AA19" s="109">
        <f t="shared" si="12"/>
        <v>0.97847358121330807</v>
      </c>
      <c r="AB19" s="109">
        <f t="shared" si="13"/>
        <v>-4.0215264187866921</v>
      </c>
      <c r="AC19" s="109">
        <f t="shared" si="14"/>
        <v>5.9784735812133079</v>
      </c>
      <c r="AD19" s="109">
        <f t="shared" si="15"/>
        <v>-21.084872755454697</v>
      </c>
      <c r="AE19" s="109">
        <f t="shared" si="16"/>
        <v>23.041819917881313</v>
      </c>
      <c r="AF19" s="109">
        <f t="shared" si="17"/>
        <v>-3.0984216389208838</v>
      </c>
      <c r="AG19" s="109">
        <f t="shared" si="18"/>
        <v>-8.0984216389208843</v>
      </c>
      <c r="AH19" s="109">
        <f t="shared" si="19"/>
        <v>1.9015783610791162</v>
      </c>
      <c r="AI19" s="109">
        <f t="shared" si="20"/>
        <v>-14.216908944610486</v>
      </c>
      <c r="AJ19" s="109">
        <f t="shared" si="21"/>
        <v>8.0200656667687173</v>
      </c>
      <c r="AK19" s="109">
        <f t="shared" si="22"/>
        <v>-3.2152606811426252</v>
      </c>
      <c r="AL19" s="109">
        <f t="shared" si="23"/>
        <v>-8.2152606811426256</v>
      </c>
      <c r="AM19" s="109">
        <f t="shared" si="24"/>
        <v>1.7847393188573748</v>
      </c>
      <c r="AN19" s="109">
        <f t="shared" si="25"/>
        <v>-14.138467784238092</v>
      </c>
      <c r="AO19" s="109">
        <f t="shared" si="26"/>
        <v>7.7079464219528404</v>
      </c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</row>
    <row r="20" spans="1:128" s="5" customFormat="1" x14ac:dyDescent="0.25">
      <c r="A20" s="22" t="s">
        <v>39</v>
      </c>
      <c r="B20" s="33" t="s">
        <v>63</v>
      </c>
      <c r="C20" s="125" t="s">
        <v>125</v>
      </c>
      <c r="D20" s="26">
        <v>8</v>
      </c>
      <c r="E20" s="90">
        <v>445.70020000000005</v>
      </c>
      <c r="F20" s="90">
        <f t="shared" si="2"/>
        <v>446.30000000000007</v>
      </c>
      <c r="G20" s="149">
        <v>0.50049999999999994</v>
      </c>
      <c r="H20" s="149">
        <v>9.9299999999999999E-2</v>
      </c>
      <c r="I20" s="147">
        <f t="shared" si="3"/>
        <v>0.59979999999999989</v>
      </c>
      <c r="J20" s="91">
        <f t="shared" si="4"/>
        <v>1345.0645664342221</v>
      </c>
      <c r="K20" s="58">
        <v>445.5</v>
      </c>
      <c r="L20" s="58">
        <v>446.1</v>
      </c>
      <c r="M20" s="131">
        <v>0.4894</v>
      </c>
      <c r="N20" s="131">
        <v>0.1</v>
      </c>
      <c r="O20" s="131">
        <v>0.58940000000000003</v>
      </c>
      <c r="P20" s="63">
        <v>1322</v>
      </c>
      <c r="Q20" s="24">
        <f t="shared" si="27"/>
        <v>-2.2177822177822066</v>
      </c>
      <c r="R20" s="24">
        <f t="shared" si="28"/>
        <v>0.7049345417925541</v>
      </c>
      <c r="S20" s="24">
        <f t="shared" si="5"/>
        <v>-1.7339113037678984</v>
      </c>
      <c r="T20" s="24">
        <f t="shared" si="6"/>
        <v>-1.7147553366427963</v>
      </c>
      <c r="U20" s="115"/>
      <c r="V20" s="109">
        <f t="shared" si="7"/>
        <v>-3.469503045060887</v>
      </c>
      <c r="W20" s="109">
        <f t="shared" si="8"/>
        <v>-8.4695030450608861</v>
      </c>
      <c r="X20" s="109">
        <f t="shared" si="9"/>
        <v>1.530496954939113</v>
      </c>
      <c r="Y20" s="109">
        <f t="shared" si="10"/>
        <v>-11.094428087714254</v>
      </c>
      <c r="Z20" s="109">
        <f t="shared" si="11"/>
        <v>4.1554219975924802</v>
      </c>
      <c r="AA20" s="109">
        <f t="shared" si="12"/>
        <v>0.97847358121330807</v>
      </c>
      <c r="AB20" s="109">
        <f t="shared" si="13"/>
        <v>-4.0215264187866921</v>
      </c>
      <c r="AC20" s="109">
        <f t="shared" si="14"/>
        <v>5.9784735812133079</v>
      </c>
      <c r="AD20" s="109">
        <f t="shared" si="15"/>
        <v>-21.084872755454697</v>
      </c>
      <c r="AE20" s="109">
        <f t="shared" si="16"/>
        <v>23.041819917881313</v>
      </c>
      <c r="AF20" s="109">
        <f t="shared" si="17"/>
        <v>-3.0984216389208838</v>
      </c>
      <c r="AG20" s="109">
        <f t="shared" si="18"/>
        <v>-8.0984216389208843</v>
      </c>
      <c r="AH20" s="109">
        <f t="shared" si="19"/>
        <v>1.9015783610791162</v>
      </c>
      <c r="AI20" s="109">
        <f t="shared" si="20"/>
        <v>-14.216908944610486</v>
      </c>
      <c r="AJ20" s="109">
        <f t="shared" si="21"/>
        <v>8.0200656667687173</v>
      </c>
      <c r="AK20" s="109">
        <f t="shared" si="22"/>
        <v>-3.2152606811426252</v>
      </c>
      <c r="AL20" s="109">
        <f t="shared" si="23"/>
        <v>-8.2152606811426256</v>
      </c>
      <c r="AM20" s="109">
        <f t="shared" si="24"/>
        <v>1.7847393188573748</v>
      </c>
      <c r="AN20" s="109">
        <f t="shared" si="25"/>
        <v>-14.138467784238092</v>
      </c>
      <c r="AO20" s="109">
        <f t="shared" si="26"/>
        <v>7.7079464219528404</v>
      </c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</row>
    <row r="21" spans="1:128" s="5" customFormat="1" x14ac:dyDescent="0.25">
      <c r="A21" s="22" t="s">
        <v>39</v>
      </c>
      <c r="B21" s="33" t="s">
        <v>63</v>
      </c>
      <c r="C21" s="125" t="s">
        <v>171</v>
      </c>
      <c r="D21" s="26">
        <v>9</v>
      </c>
      <c r="E21" s="90">
        <v>445.74029999999999</v>
      </c>
      <c r="F21" s="90">
        <f t="shared" si="2"/>
        <v>447.59999999999997</v>
      </c>
      <c r="G21" s="149">
        <v>1.6079000000000001</v>
      </c>
      <c r="H21" s="149">
        <v>0.25180000000000002</v>
      </c>
      <c r="I21" s="147">
        <f t="shared" si="3"/>
        <v>1.8597000000000001</v>
      </c>
      <c r="J21" s="91">
        <f t="shared" si="4"/>
        <v>4165.601747071737</v>
      </c>
      <c r="K21" s="58">
        <v>445.6</v>
      </c>
      <c r="L21" s="58">
        <v>447.4</v>
      </c>
      <c r="M21" s="131">
        <v>1.5543</v>
      </c>
      <c r="N21" s="131">
        <v>0.25650000000000001</v>
      </c>
      <c r="O21" s="131">
        <v>1.8108</v>
      </c>
      <c r="P21" s="63">
        <v>4058</v>
      </c>
      <c r="Q21" s="24">
        <f t="shared" si="27"/>
        <v>-3.3335406430748233</v>
      </c>
      <c r="R21" s="24">
        <f t="shared" si="28"/>
        <v>1.8665607625099212</v>
      </c>
      <c r="S21" s="24">
        <f t="shared" si="5"/>
        <v>-2.6294563639296746</v>
      </c>
      <c r="T21" s="24">
        <f t="shared" si="6"/>
        <v>-2.583102120777077</v>
      </c>
      <c r="U21" s="115"/>
      <c r="V21" s="109">
        <f t="shared" si="7"/>
        <v>-3.469503045060887</v>
      </c>
      <c r="W21" s="109">
        <f t="shared" si="8"/>
        <v>-8.4695030450608861</v>
      </c>
      <c r="X21" s="109">
        <f t="shared" si="9"/>
        <v>1.530496954939113</v>
      </c>
      <c r="Y21" s="109">
        <f t="shared" si="10"/>
        <v>-11.094428087714254</v>
      </c>
      <c r="Z21" s="109">
        <f t="shared" si="11"/>
        <v>4.1554219975924802</v>
      </c>
      <c r="AA21" s="109">
        <f t="shared" si="12"/>
        <v>0.97847358121330807</v>
      </c>
      <c r="AB21" s="109">
        <f t="shared" si="13"/>
        <v>-4.0215264187866921</v>
      </c>
      <c r="AC21" s="109">
        <f t="shared" si="14"/>
        <v>5.9784735812133079</v>
      </c>
      <c r="AD21" s="109">
        <f t="shared" si="15"/>
        <v>-21.084872755454697</v>
      </c>
      <c r="AE21" s="109">
        <f t="shared" si="16"/>
        <v>23.041819917881313</v>
      </c>
      <c r="AF21" s="109">
        <f t="shared" si="17"/>
        <v>-3.0984216389208838</v>
      </c>
      <c r="AG21" s="109">
        <f t="shared" si="18"/>
        <v>-8.0984216389208843</v>
      </c>
      <c r="AH21" s="109">
        <f t="shared" si="19"/>
        <v>1.9015783610791162</v>
      </c>
      <c r="AI21" s="109">
        <f t="shared" si="20"/>
        <v>-14.216908944610486</v>
      </c>
      <c r="AJ21" s="109">
        <f t="shared" si="21"/>
        <v>8.0200656667687173</v>
      </c>
      <c r="AK21" s="109">
        <f t="shared" si="22"/>
        <v>-3.2152606811426252</v>
      </c>
      <c r="AL21" s="109">
        <f t="shared" si="23"/>
        <v>-8.2152606811426256</v>
      </c>
      <c r="AM21" s="109">
        <f t="shared" si="24"/>
        <v>1.7847393188573748</v>
      </c>
      <c r="AN21" s="109">
        <f t="shared" si="25"/>
        <v>-14.138467784238092</v>
      </c>
      <c r="AO21" s="109">
        <f t="shared" si="26"/>
        <v>7.7079464219528404</v>
      </c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</row>
    <row r="22" spans="1:128" s="5" customFormat="1" x14ac:dyDescent="0.25">
      <c r="A22" s="125" t="s">
        <v>129</v>
      </c>
      <c r="B22" s="129" t="s">
        <v>130</v>
      </c>
      <c r="C22" s="130" t="s">
        <v>163</v>
      </c>
      <c r="D22" s="26">
        <v>1</v>
      </c>
      <c r="E22" s="90">
        <v>446.37359999999995</v>
      </c>
      <c r="F22" s="90">
        <f t="shared" si="2"/>
        <v>446.4</v>
      </c>
      <c r="G22" s="149">
        <v>1.5100000000000001E-2</v>
      </c>
      <c r="H22" s="149">
        <v>1.1299999999999999E-2</v>
      </c>
      <c r="I22" s="147">
        <f t="shared" si="3"/>
        <v>2.64E-2</v>
      </c>
      <c r="J22" s="91">
        <f t="shared" si="4"/>
        <v>59.141962670508796</v>
      </c>
      <c r="K22" s="59"/>
      <c r="L22" s="58">
        <v>446</v>
      </c>
      <c r="M22" s="131">
        <v>1.4E-2</v>
      </c>
      <c r="N22" s="131">
        <v>1.2200000000000001E-2</v>
      </c>
      <c r="O22" s="131">
        <v>2.6200000000000001E-2</v>
      </c>
      <c r="P22" s="63">
        <v>59</v>
      </c>
      <c r="Q22" s="24">
        <f t="shared" si="27"/>
        <v>-7.2847682119205306</v>
      </c>
      <c r="R22" s="24">
        <f t="shared" si="28"/>
        <v>7.9646017699115186</v>
      </c>
      <c r="S22" s="24">
        <f t="shared" si="5"/>
        <v>-0.75757575757575302</v>
      </c>
      <c r="T22" s="24">
        <f t="shared" si="6"/>
        <v>-0.24003713116471573</v>
      </c>
      <c r="U22" s="115"/>
      <c r="V22" s="109">
        <f t="shared" si="7"/>
        <v>-3.469503045060887</v>
      </c>
      <c r="W22" s="109">
        <f t="shared" si="8"/>
        <v>-8.4695030450608861</v>
      </c>
      <c r="X22" s="109">
        <f t="shared" si="9"/>
        <v>1.530496954939113</v>
      </c>
      <c r="Y22" s="109">
        <f t="shared" si="10"/>
        <v>-11.094428087714254</v>
      </c>
      <c r="Z22" s="109">
        <f t="shared" si="11"/>
        <v>4.1554219975924802</v>
      </c>
      <c r="AA22" s="109">
        <f t="shared" si="12"/>
        <v>0.97847358121330807</v>
      </c>
      <c r="AB22" s="109">
        <f t="shared" si="13"/>
        <v>-4.0215264187866921</v>
      </c>
      <c r="AC22" s="109">
        <f t="shared" si="14"/>
        <v>5.9784735812133079</v>
      </c>
      <c r="AD22" s="109">
        <f t="shared" si="15"/>
        <v>-21.084872755454697</v>
      </c>
      <c r="AE22" s="109">
        <f t="shared" si="16"/>
        <v>23.041819917881313</v>
      </c>
      <c r="AF22" s="109">
        <f t="shared" si="17"/>
        <v>-3.0984216389208838</v>
      </c>
      <c r="AG22" s="109">
        <f t="shared" si="18"/>
        <v>-8.0984216389208843</v>
      </c>
      <c r="AH22" s="109">
        <f t="shared" si="19"/>
        <v>1.9015783610791162</v>
      </c>
      <c r="AI22" s="109">
        <f t="shared" si="20"/>
        <v>-14.216908944610486</v>
      </c>
      <c r="AJ22" s="109">
        <f t="shared" si="21"/>
        <v>8.0200656667687173</v>
      </c>
      <c r="AK22" s="109">
        <f t="shared" si="22"/>
        <v>-3.2152606811426252</v>
      </c>
      <c r="AL22" s="109">
        <f t="shared" si="23"/>
        <v>-8.2152606811426256</v>
      </c>
      <c r="AM22" s="109">
        <f t="shared" si="24"/>
        <v>1.7847393188573748</v>
      </c>
      <c r="AN22" s="109">
        <f t="shared" si="25"/>
        <v>-14.138467784238092</v>
      </c>
      <c r="AO22" s="109">
        <f t="shared" si="26"/>
        <v>7.7079464219528404</v>
      </c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</row>
    <row r="23" spans="1:128" s="5" customFormat="1" x14ac:dyDescent="0.25">
      <c r="A23" s="125" t="s">
        <v>129</v>
      </c>
      <c r="B23" s="129" t="s">
        <v>130</v>
      </c>
      <c r="C23" s="130" t="s">
        <v>163</v>
      </c>
      <c r="D23" s="26">
        <v>2</v>
      </c>
      <c r="E23" s="90">
        <v>445.15769999999998</v>
      </c>
      <c r="F23" s="90">
        <f t="shared" si="2"/>
        <v>445.19999999999993</v>
      </c>
      <c r="G23" s="149">
        <v>3.09E-2</v>
      </c>
      <c r="H23" s="149">
        <v>1.14E-2</v>
      </c>
      <c r="I23" s="147">
        <f t="shared" si="3"/>
        <v>4.2300000000000004E-2</v>
      </c>
      <c r="J23" s="91">
        <f t="shared" si="4"/>
        <v>95.019098217715083</v>
      </c>
      <c r="K23" s="59"/>
      <c r="L23" s="58">
        <v>444.8</v>
      </c>
      <c r="M23" s="131">
        <v>2.86E-2</v>
      </c>
      <c r="N23" s="131">
        <v>1.1900000000000001E-2</v>
      </c>
      <c r="O23" s="131">
        <v>4.0500000000000001E-2</v>
      </c>
      <c r="P23" s="63">
        <v>91</v>
      </c>
      <c r="Q23" s="24">
        <f t="shared" si="27"/>
        <v>-7.4433656957928811</v>
      </c>
      <c r="R23" s="24">
        <f t="shared" si="28"/>
        <v>4.3859649122807056</v>
      </c>
      <c r="S23" s="24">
        <f t="shared" si="5"/>
        <v>-4.2553191489361772</v>
      </c>
      <c r="T23" s="24">
        <f t="shared" si="6"/>
        <v>-4.2297793739382952</v>
      </c>
      <c r="U23" s="115"/>
      <c r="V23" s="109">
        <f t="shared" si="7"/>
        <v>-3.469503045060887</v>
      </c>
      <c r="W23" s="109">
        <f t="shared" si="8"/>
        <v>-8.4695030450608861</v>
      </c>
      <c r="X23" s="109">
        <f t="shared" si="9"/>
        <v>1.530496954939113</v>
      </c>
      <c r="Y23" s="109">
        <f t="shared" si="10"/>
        <v>-11.094428087714254</v>
      </c>
      <c r="Z23" s="109">
        <f t="shared" si="11"/>
        <v>4.1554219975924802</v>
      </c>
      <c r="AA23" s="109">
        <f t="shared" si="12"/>
        <v>0.97847358121330807</v>
      </c>
      <c r="AB23" s="109">
        <f t="shared" si="13"/>
        <v>-4.0215264187866921</v>
      </c>
      <c r="AC23" s="109">
        <f t="shared" si="14"/>
        <v>5.9784735812133079</v>
      </c>
      <c r="AD23" s="109">
        <f t="shared" si="15"/>
        <v>-21.084872755454697</v>
      </c>
      <c r="AE23" s="109">
        <f t="shared" si="16"/>
        <v>23.041819917881313</v>
      </c>
      <c r="AF23" s="109">
        <f t="shared" si="17"/>
        <v>-3.0984216389208838</v>
      </c>
      <c r="AG23" s="109">
        <f t="shared" si="18"/>
        <v>-8.0984216389208843</v>
      </c>
      <c r="AH23" s="109">
        <f t="shared" si="19"/>
        <v>1.9015783610791162</v>
      </c>
      <c r="AI23" s="109">
        <f t="shared" si="20"/>
        <v>-14.216908944610486</v>
      </c>
      <c r="AJ23" s="109">
        <f t="shared" si="21"/>
        <v>8.0200656667687173</v>
      </c>
      <c r="AK23" s="109">
        <f t="shared" si="22"/>
        <v>-3.2152606811426252</v>
      </c>
      <c r="AL23" s="109">
        <f t="shared" si="23"/>
        <v>-8.2152606811426256</v>
      </c>
      <c r="AM23" s="109">
        <f t="shared" si="24"/>
        <v>1.7847393188573748</v>
      </c>
      <c r="AN23" s="109">
        <f t="shared" si="25"/>
        <v>-14.138467784238092</v>
      </c>
      <c r="AO23" s="109">
        <f t="shared" si="26"/>
        <v>7.7079464219528404</v>
      </c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</row>
    <row r="24" spans="1:128" s="5" customFormat="1" x14ac:dyDescent="0.25">
      <c r="A24" s="125" t="s">
        <v>129</v>
      </c>
      <c r="B24" s="129" t="s">
        <v>130</v>
      </c>
      <c r="C24" s="130" t="s">
        <v>163</v>
      </c>
      <c r="D24" s="26">
        <v>3</v>
      </c>
      <c r="E24" s="90">
        <v>445.35340000000002</v>
      </c>
      <c r="F24" s="90">
        <f t="shared" si="2"/>
        <v>445.4</v>
      </c>
      <c r="G24" s="149">
        <v>3.4299999999999997E-2</v>
      </c>
      <c r="H24" s="149">
        <v>1.23E-2</v>
      </c>
      <c r="I24" s="147">
        <f t="shared" si="3"/>
        <v>4.6599999999999996E-2</v>
      </c>
      <c r="J24" s="91">
        <f t="shared" si="4"/>
        <v>104.6318720906509</v>
      </c>
      <c r="K24" s="59"/>
      <c r="L24" s="58">
        <v>445.2</v>
      </c>
      <c r="M24" s="131">
        <v>3.0599999999999999E-2</v>
      </c>
      <c r="N24" s="131">
        <v>1.4200000000000001E-2</v>
      </c>
      <c r="O24" s="131">
        <v>4.48E-2</v>
      </c>
      <c r="P24" s="63">
        <v>101</v>
      </c>
      <c r="Q24" s="24">
        <f t="shared" si="27"/>
        <v>-10.787172011661804</v>
      </c>
      <c r="R24" s="24">
        <f t="shared" si="28"/>
        <v>15.447154471544721</v>
      </c>
      <c r="S24" s="24">
        <f t="shared" si="5"/>
        <v>-3.8626609442060005</v>
      </c>
      <c r="T24" s="24">
        <f t="shared" si="6"/>
        <v>-3.4710953919512422</v>
      </c>
      <c r="U24" s="115"/>
      <c r="V24" s="109">
        <f t="shared" si="7"/>
        <v>-3.469503045060887</v>
      </c>
      <c r="W24" s="109">
        <f t="shared" si="8"/>
        <v>-8.4695030450608861</v>
      </c>
      <c r="X24" s="109">
        <f t="shared" si="9"/>
        <v>1.530496954939113</v>
      </c>
      <c r="Y24" s="109">
        <f t="shared" si="10"/>
        <v>-11.094428087714254</v>
      </c>
      <c r="Z24" s="109">
        <f t="shared" si="11"/>
        <v>4.1554219975924802</v>
      </c>
      <c r="AA24" s="109">
        <f t="shared" si="12"/>
        <v>0.97847358121330807</v>
      </c>
      <c r="AB24" s="109">
        <f t="shared" si="13"/>
        <v>-4.0215264187866921</v>
      </c>
      <c r="AC24" s="109">
        <f t="shared" si="14"/>
        <v>5.9784735812133079</v>
      </c>
      <c r="AD24" s="109">
        <f t="shared" si="15"/>
        <v>-21.084872755454697</v>
      </c>
      <c r="AE24" s="109">
        <f t="shared" si="16"/>
        <v>23.041819917881313</v>
      </c>
      <c r="AF24" s="109">
        <f t="shared" si="17"/>
        <v>-3.0984216389208838</v>
      </c>
      <c r="AG24" s="109">
        <f t="shared" si="18"/>
        <v>-8.0984216389208843</v>
      </c>
      <c r="AH24" s="109">
        <f t="shared" si="19"/>
        <v>1.9015783610791162</v>
      </c>
      <c r="AI24" s="109">
        <f t="shared" si="20"/>
        <v>-14.216908944610486</v>
      </c>
      <c r="AJ24" s="109">
        <f t="shared" si="21"/>
        <v>8.0200656667687173</v>
      </c>
      <c r="AK24" s="109">
        <f t="shared" si="22"/>
        <v>-3.2152606811426252</v>
      </c>
      <c r="AL24" s="109">
        <f t="shared" si="23"/>
        <v>-8.2152606811426256</v>
      </c>
      <c r="AM24" s="109">
        <f t="shared" si="24"/>
        <v>1.7847393188573748</v>
      </c>
      <c r="AN24" s="109">
        <f t="shared" si="25"/>
        <v>-14.138467784238092</v>
      </c>
      <c r="AO24" s="109">
        <f t="shared" si="26"/>
        <v>7.7079464219528404</v>
      </c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</row>
    <row r="25" spans="1:128" s="5" customFormat="1" x14ac:dyDescent="0.25">
      <c r="A25" s="125" t="s">
        <v>129</v>
      </c>
      <c r="B25" s="129" t="s">
        <v>130</v>
      </c>
      <c r="C25" s="130" t="s">
        <v>163</v>
      </c>
      <c r="D25" s="26">
        <v>4</v>
      </c>
      <c r="E25" s="90">
        <v>445.72930000000002</v>
      </c>
      <c r="F25" s="90">
        <f t="shared" si="2"/>
        <v>445.8</v>
      </c>
      <c r="G25" s="149">
        <v>5.9200000000000003E-2</v>
      </c>
      <c r="H25" s="149">
        <v>1.15E-2</v>
      </c>
      <c r="I25" s="147">
        <f t="shared" si="3"/>
        <v>7.0699999999999999E-2</v>
      </c>
      <c r="J25" s="91">
        <f t="shared" si="4"/>
        <v>158.60695788859863</v>
      </c>
      <c r="K25" s="59"/>
      <c r="L25" s="58">
        <v>445.5</v>
      </c>
      <c r="M25" s="131">
        <v>5.5500000000000001E-2</v>
      </c>
      <c r="N25" s="131">
        <v>1.3599999999999999E-2</v>
      </c>
      <c r="O25" s="131">
        <v>6.9099999999999995E-2</v>
      </c>
      <c r="P25" s="63">
        <v>155</v>
      </c>
      <c r="Q25" s="24">
        <f t="shared" si="27"/>
        <v>-6.2500000000000027</v>
      </c>
      <c r="R25" s="24">
        <f t="shared" si="28"/>
        <v>18.260869565217387</v>
      </c>
      <c r="S25" s="24">
        <f t="shared" si="5"/>
        <v>-2.2630834512022693</v>
      </c>
      <c r="T25" s="24">
        <f t="shared" si="6"/>
        <v>-2.2741485850400469</v>
      </c>
      <c r="U25" s="115"/>
      <c r="V25" s="109">
        <f t="shared" si="7"/>
        <v>-3.469503045060887</v>
      </c>
      <c r="W25" s="109">
        <f t="shared" si="8"/>
        <v>-8.4695030450608861</v>
      </c>
      <c r="X25" s="109">
        <f t="shared" si="9"/>
        <v>1.530496954939113</v>
      </c>
      <c r="Y25" s="109">
        <f t="shared" si="10"/>
        <v>-11.094428087714254</v>
      </c>
      <c r="Z25" s="109">
        <f t="shared" si="11"/>
        <v>4.1554219975924802</v>
      </c>
      <c r="AA25" s="109">
        <f t="shared" si="12"/>
        <v>0.97847358121330807</v>
      </c>
      <c r="AB25" s="109">
        <f t="shared" si="13"/>
        <v>-4.0215264187866921</v>
      </c>
      <c r="AC25" s="109">
        <f t="shared" si="14"/>
        <v>5.9784735812133079</v>
      </c>
      <c r="AD25" s="109">
        <f t="shared" si="15"/>
        <v>-21.084872755454697</v>
      </c>
      <c r="AE25" s="109">
        <f t="shared" si="16"/>
        <v>23.041819917881313</v>
      </c>
      <c r="AF25" s="109">
        <f t="shared" si="17"/>
        <v>-3.0984216389208838</v>
      </c>
      <c r="AG25" s="109">
        <f t="shared" si="18"/>
        <v>-8.0984216389208843</v>
      </c>
      <c r="AH25" s="109">
        <f t="shared" si="19"/>
        <v>1.9015783610791162</v>
      </c>
      <c r="AI25" s="109">
        <f t="shared" si="20"/>
        <v>-14.216908944610486</v>
      </c>
      <c r="AJ25" s="109">
        <f t="shared" si="21"/>
        <v>8.0200656667687173</v>
      </c>
      <c r="AK25" s="109">
        <f t="shared" si="22"/>
        <v>-3.2152606811426252</v>
      </c>
      <c r="AL25" s="109">
        <f t="shared" si="23"/>
        <v>-8.2152606811426256</v>
      </c>
      <c r="AM25" s="109">
        <f t="shared" si="24"/>
        <v>1.7847393188573748</v>
      </c>
      <c r="AN25" s="109">
        <f t="shared" si="25"/>
        <v>-14.138467784238092</v>
      </c>
      <c r="AO25" s="109">
        <f t="shared" si="26"/>
        <v>7.7079464219528404</v>
      </c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</row>
    <row r="26" spans="1:128" s="5" customFormat="1" x14ac:dyDescent="0.25">
      <c r="A26" s="125" t="s">
        <v>129</v>
      </c>
      <c r="B26" s="129" t="s">
        <v>130</v>
      </c>
      <c r="C26" s="130" t="s">
        <v>163</v>
      </c>
      <c r="D26" s="26">
        <v>5</v>
      </c>
      <c r="E26" s="90">
        <v>445.49780000000004</v>
      </c>
      <c r="F26" s="90">
        <f t="shared" si="2"/>
        <v>445.6</v>
      </c>
      <c r="G26" s="149">
        <v>9.0399999999999994E-2</v>
      </c>
      <c r="H26" s="149">
        <v>1.18E-2</v>
      </c>
      <c r="I26" s="147">
        <f t="shared" si="3"/>
        <v>0.1022</v>
      </c>
      <c r="J26" s="91">
        <f t="shared" si="4"/>
        <v>229.38643718550856</v>
      </c>
      <c r="K26" s="59"/>
      <c r="L26" s="58">
        <v>445.3</v>
      </c>
      <c r="M26" s="131">
        <v>8.5400000000000004E-2</v>
      </c>
      <c r="N26" s="131">
        <v>1.41E-2</v>
      </c>
      <c r="O26" s="131">
        <v>9.9500000000000005E-2</v>
      </c>
      <c r="P26" s="63">
        <v>223</v>
      </c>
      <c r="Q26" s="24">
        <f t="shared" si="27"/>
        <v>-5.5309734513274238</v>
      </c>
      <c r="R26" s="24">
        <f t="shared" si="28"/>
        <v>19.491525423728813</v>
      </c>
      <c r="S26" s="24">
        <f t="shared" si="5"/>
        <v>-2.6418786692759237</v>
      </c>
      <c r="T26" s="24">
        <f t="shared" si="6"/>
        <v>-2.7841389682266784</v>
      </c>
      <c r="U26" s="115"/>
      <c r="V26" s="109">
        <f t="shared" si="7"/>
        <v>-3.469503045060887</v>
      </c>
      <c r="W26" s="109">
        <f t="shared" si="8"/>
        <v>-8.4695030450608861</v>
      </c>
      <c r="X26" s="109">
        <f t="shared" si="9"/>
        <v>1.530496954939113</v>
      </c>
      <c r="Y26" s="109">
        <f t="shared" si="10"/>
        <v>-11.094428087714254</v>
      </c>
      <c r="Z26" s="109">
        <f t="shared" si="11"/>
        <v>4.1554219975924802</v>
      </c>
      <c r="AA26" s="109">
        <f t="shared" si="12"/>
        <v>0.97847358121330807</v>
      </c>
      <c r="AB26" s="109">
        <f t="shared" si="13"/>
        <v>-4.0215264187866921</v>
      </c>
      <c r="AC26" s="109">
        <f t="shared" si="14"/>
        <v>5.9784735812133079</v>
      </c>
      <c r="AD26" s="109">
        <f t="shared" si="15"/>
        <v>-21.084872755454697</v>
      </c>
      <c r="AE26" s="109">
        <f t="shared" si="16"/>
        <v>23.041819917881313</v>
      </c>
      <c r="AF26" s="109">
        <f t="shared" si="17"/>
        <v>-3.0984216389208838</v>
      </c>
      <c r="AG26" s="109">
        <f t="shared" si="18"/>
        <v>-8.0984216389208843</v>
      </c>
      <c r="AH26" s="109">
        <f t="shared" si="19"/>
        <v>1.9015783610791162</v>
      </c>
      <c r="AI26" s="109">
        <f t="shared" si="20"/>
        <v>-14.216908944610486</v>
      </c>
      <c r="AJ26" s="109">
        <f t="shared" si="21"/>
        <v>8.0200656667687173</v>
      </c>
      <c r="AK26" s="109">
        <f t="shared" si="22"/>
        <v>-3.2152606811426252</v>
      </c>
      <c r="AL26" s="109">
        <f t="shared" si="23"/>
        <v>-8.2152606811426256</v>
      </c>
      <c r="AM26" s="109">
        <f t="shared" si="24"/>
        <v>1.7847393188573748</v>
      </c>
      <c r="AN26" s="109">
        <f t="shared" si="25"/>
        <v>-14.138467784238092</v>
      </c>
      <c r="AO26" s="109">
        <f t="shared" si="26"/>
        <v>7.7079464219528404</v>
      </c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</row>
    <row r="27" spans="1:128" s="5" customFormat="1" x14ac:dyDescent="0.25">
      <c r="A27" s="125" t="s">
        <v>129</v>
      </c>
      <c r="B27" s="129" t="s">
        <v>130</v>
      </c>
      <c r="C27" s="130" t="s">
        <v>163</v>
      </c>
      <c r="D27" s="26">
        <v>6</v>
      </c>
      <c r="E27" s="90">
        <v>445.346</v>
      </c>
      <c r="F27" s="90">
        <f t="shared" si="2"/>
        <v>445.5</v>
      </c>
      <c r="G27" s="149">
        <v>0.13200000000000001</v>
      </c>
      <c r="H27" s="149">
        <v>2.1999999999999999E-2</v>
      </c>
      <c r="I27" s="147">
        <f t="shared" si="3"/>
        <v>0.154</v>
      </c>
      <c r="J27" s="91">
        <f t="shared" si="4"/>
        <v>345.75342844907317</v>
      </c>
      <c r="K27" s="59"/>
      <c r="L27" s="58">
        <v>445.2</v>
      </c>
      <c r="M27" s="131">
        <v>0.12620000000000001</v>
      </c>
      <c r="N27" s="131">
        <v>2.4E-2</v>
      </c>
      <c r="O27" s="131">
        <v>0.1502</v>
      </c>
      <c r="P27" s="63">
        <v>337</v>
      </c>
      <c r="Q27" s="24">
        <f t="shared" si="27"/>
        <v>-4.3939393939393927</v>
      </c>
      <c r="R27" s="24">
        <f t="shared" si="28"/>
        <v>9.0909090909090988</v>
      </c>
      <c r="S27" s="24">
        <f t="shared" si="5"/>
        <v>-2.4675324675324664</v>
      </c>
      <c r="T27" s="24">
        <f t="shared" si="6"/>
        <v>-2.5316967899170035</v>
      </c>
      <c r="U27" s="115"/>
      <c r="V27" s="109">
        <f t="shared" si="7"/>
        <v>-3.469503045060887</v>
      </c>
      <c r="W27" s="109">
        <f t="shared" si="8"/>
        <v>-8.4695030450608861</v>
      </c>
      <c r="X27" s="109">
        <f t="shared" si="9"/>
        <v>1.530496954939113</v>
      </c>
      <c r="Y27" s="109">
        <f t="shared" si="10"/>
        <v>-11.094428087714254</v>
      </c>
      <c r="Z27" s="109">
        <f t="shared" si="11"/>
        <v>4.1554219975924802</v>
      </c>
      <c r="AA27" s="109">
        <f t="shared" si="12"/>
        <v>0.97847358121330807</v>
      </c>
      <c r="AB27" s="109">
        <f t="shared" si="13"/>
        <v>-4.0215264187866921</v>
      </c>
      <c r="AC27" s="109">
        <f t="shared" si="14"/>
        <v>5.9784735812133079</v>
      </c>
      <c r="AD27" s="109">
        <f t="shared" si="15"/>
        <v>-21.084872755454697</v>
      </c>
      <c r="AE27" s="109">
        <f t="shared" si="16"/>
        <v>23.041819917881313</v>
      </c>
      <c r="AF27" s="109">
        <f t="shared" si="17"/>
        <v>-3.0984216389208838</v>
      </c>
      <c r="AG27" s="109">
        <f t="shared" si="18"/>
        <v>-8.0984216389208843</v>
      </c>
      <c r="AH27" s="109">
        <f t="shared" si="19"/>
        <v>1.9015783610791162</v>
      </c>
      <c r="AI27" s="109">
        <f t="shared" si="20"/>
        <v>-14.216908944610486</v>
      </c>
      <c r="AJ27" s="109">
        <f t="shared" si="21"/>
        <v>8.0200656667687173</v>
      </c>
      <c r="AK27" s="109">
        <f t="shared" si="22"/>
        <v>-3.2152606811426252</v>
      </c>
      <c r="AL27" s="109">
        <f t="shared" si="23"/>
        <v>-8.2152606811426256</v>
      </c>
      <c r="AM27" s="109">
        <f t="shared" si="24"/>
        <v>1.7847393188573748</v>
      </c>
      <c r="AN27" s="109">
        <f t="shared" si="25"/>
        <v>-14.138467784238092</v>
      </c>
      <c r="AO27" s="109">
        <f t="shared" si="26"/>
        <v>7.7079464219528404</v>
      </c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</row>
    <row r="28" spans="1:128" s="5" customFormat="1" x14ac:dyDescent="0.25">
      <c r="A28" s="125" t="s">
        <v>129</v>
      </c>
      <c r="B28" s="129" t="s">
        <v>130</v>
      </c>
      <c r="C28" s="130" t="s">
        <v>164</v>
      </c>
      <c r="D28" s="26">
        <v>7</v>
      </c>
      <c r="E28" s="90">
        <v>445.50599999999997</v>
      </c>
      <c r="F28" s="90">
        <f t="shared" si="2"/>
        <v>445.79999999999995</v>
      </c>
      <c r="G28" s="149">
        <v>0.24299999999999999</v>
      </c>
      <c r="H28" s="149">
        <v>5.0999999999999997E-2</v>
      </c>
      <c r="I28" s="147">
        <f t="shared" si="3"/>
        <v>0.29399999999999998</v>
      </c>
      <c r="J28" s="91">
        <f t="shared" si="4"/>
        <v>659.75946694713957</v>
      </c>
      <c r="K28" s="59"/>
      <c r="L28" s="58">
        <v>445.6</v>
      </c>
      <c r="M28" s="131">
        <v>0.2298</v>
      </c>
      <c r="N28" s="131">
        <v>5.5800000000000002E-2</v>
      </c>
      <c r="O28" s="131">
        <v>0.28560000000000002</v>
      </c>
      <c r="P28" s="63">
        <v>641</v>
      </c>
      <c r="Q28" s="24">
        <f t="shared" si="27"/>
        <v>-5.4320987654320945</v>
      </c>
      <c r="R28" s="24">
        <f t="shared" si="28"/>
        <v>9.4117647058823657</v>
      </c>
      <c r="S28" s="24">
        <f t="shared" si="5"/>
        <v>-2.8571428571428448</v>
      </c>
      <c r="T28" s="24">
        <f t="shared" si="6"/>
        <v>-2.8433797295768994</v>
      </c>
      <c r="U28" s="115"/>
      <c r="V28" s="109">
        <f t="shared" si="7"/>
        <v>-3.469503045060887</v>
      </c>
      <c r="W28" s="109">
        <f t="shared" si="8"/>
        <v>-8.4695030450608861</v>
      </c>
      <c r="X28" s="109">
        <f t="shared" si="9"/>
        <v>1.530496954939113</v>
      </c>
      <c r="Y28" s="109">
        <f t="shared" si="10"/>
        <v>-11.094428087714254</v>
      </c>
      <c r="Z28" s="109">
        <f t="shared" si="11"/>
        <v>4.1554219975924802</v>
      </c>
      <c r="AA28" s="109">
        <f t="shared" si="12"/>
        <v>0.97847358121330807</v>
      </c>
      <c r="AB28" s="109">
        <f t="shared" si="13"/>
        <v>-4.0215264187866921</v>
      </c>
      <c r="AC28" s="109">
        <f t="shared" si="14"/>
        <v>5.9784735812133079</v>
      </c>
      <c r="AD28" s="109">
        <f t="shared" si="15"/>
        <v>-21.084872755454697</v>
      </c>
      <c r="AE28" s="109">
        <f t="shared" si="16"/>
        <v>23.041819917881313</v>
      </c>
      <c r="AF28" s="109">
        <f t="shared" si="17"/>
        <v>-3.0984216389208838</v>
      </c>
      <c r="AG28" s="109">
        <f t="shared" si="18"/>
        <v>-8.0984216389208843</v>
      </c>
      <c r="AH28" s="109">
        <f t="shared" si="19"/>
        <v>1.9015783610791162</v>
      </c>
      <c r="AI28" s="109">
        <f t="shared" si="20"/>
        <v>-14.216908944610486</v>
      </c>
      <c r="AJ28" s="109">
        <f t="shared" si="21"/>
        <v>8.0200656667687173</v>
      </c>
      <c r="AK28" s="109">
        <f t="shared" si="22"/>
        <v>-3.2152606811426252</v>
      </c>
      <c r="AL28" s="109">
        <f t="shared" si="23"/>
        <v>-8.2152606811426256</v>
      </c>
      <c r="AM28" s="109">
        <f t="shared" si="24"/>
        <v>1.7847393188573748</v>
      </c>
      <c r="AN28" s="109">
        <f t="shared" si="25"/>
        <v>-14.138467784238092</v>
      </c>
      <c r="AO28" s="109">
        <f t="shared" si="26"/>
        <v>7.7079464219528404</v>
      </c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</row>
    <row r="29" spans="1:128" s="5" customFormat="1" x14ac:dyDescent="0.25">
      <c r="A29" s="125" t="s">
        <v>129</v>
      </c>
      <c r="B29" s="129" t="s">
        <v>130</v>
      </c>
      <c r="C29" s="130" t="s">
        <v>164</v>
      </c>
      <c r="D29" s="26">
        <v>8</v>
      </c>
      <c r="E29" s="90">
        <v>445.41629999999998</v>
      </c>
      <c r="F29" s="90">
        <f t="shared" si="2"/>
        <v>446</v>
      </c>
      <c r="G29" s="149">
        <v>0.48449999999999999</v>
      </c>
      <c r="H29" s="149">
        <v>9.9199999999999997E-2</v>
      </c>
      <c r="I29" s="147">
        <f t="shared" si="3"/>
        <v>0.5837</v>
      </c>
      <c r="J29" s="91">
        <f t="shared" si="4"/>
        <v>1309.8117059494907</v>
      </c>
      <c r="K29" s="59"/>
      <c r="L29" s="58">
        <v>445.6</v>
      </c>
      <c r="M29" s="131">
        <v>0.46410000000000001</v>
      </c>
      <c r="N29" s="131">
        <v>0.10589999999999999</v>
      </c>
      <c r="O29" s="131">
        <v>0.56999999999999995</v>
      </c>
      <c r="P29" s="63">
        <v>1280</v>
      </c>
      <c r="Q29" s="24">
        <f t="shared" si="27"/>
        <v>-4.2105263157894681</v>
      </c>
      <c r="R29" s="24">
        <f t="shared" si="28"/>
        <v>6.7540322580645142</v>
      </c>
      <c r="S29" s="24">
        <f t="shared" si="5"/>
        <v>-2.347096111015941</v>
      </c>
      <c r="T29" s="24">
        <f t="shared" si="6"/>
        <v>-2.2760298914781818</v>
      </c>
      <c r="U29" s="115"/>
      <c r="V29" s="109">
        <f t="shared" si="7"/>
        <v>-3.469503045060887</v>
      </c>
      <c r="W29" s="109">
        <f t="shared" si="8"/>
        <v>-8.4695030450608861</v>
      </c>
      <c r="X29" s="109">
        <f t="shared" si="9"/>
        <v>1.530496954939113</v>
      </c>
      <c r="Y29" s="109">
        <f t="shared" si="10"/>
        <v>-11.094428087714254</v>
      </c>
      <c r="Z29" s="109">
        <f t="shared" si="11"/>
        <v>4.1554219975924802</v>
      </c>
      <c r="AA29" s="109">
        <f t="shared" si="12"/>
        <v>0.97847358121330807</v>
      </c>
      <c r="AB29" s="109">
        <f t="shared" si="13"/>
        <v>-4.0215264187866921</v>
      </c>
      <c r="AC29" s="109">
        <f t="shared" si="14"/>
        <v>5.9784735812133079</v>
      </c>
      <c r="AD29" s="109">
        <f t="shared" si="15"/>
        <v>-21.084872755454697</v>
      </c>
      <c r="AE29" s="109">
        <f t="shared" si="16"/>
        <v>23.041819917881313</v>
      </c>
      <c r="AF29" s="109">
        <f t="shared" si="17"/>
        <v>-3.0984216389208838</v>
      </c>
      <c r="AG29" s="109">
        <f t="shared" si="18"/>
        <v>-8.0984216389208843</v>
      </c>
      <c r="AH29" s="109">
        <f t="shared" si="19"/>
        <v>1.9015783610791162</v>
      </c>
      <c r="AI29" s="109">
        <f t="shared" si="20"/>
        <v>-14.216908944610486</v>
      </c>
      <c r="AJ29" s="109">
        <f t="shared" si="21"/>
        <v>8.0200656667687173</v>
      </c>
      <c r="AK29" s="109">
        <f t="shared" si="22"/>
        <v>-3.2152606811426252</v>
      </c>
      <c r="AL29" s="109">
        <f t="shared" si="23"/>
        <v>-8.2152606811426256</v>
      </c>
      <c r="AM29" s="109">
        <f t="shared" si="24"/>
        <v>1.7847393188573748</v>
      </c>
      <c r="AN29" s="109">
        <f t="shared" si="25"/>
        <v>-14.138467784238092</v>
      </c>
      <c r="AO29" s="109">
        <f t="shared" si="26"/>
        <v>7.7079464219528404</v>
      </c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</row>
    <row r="30" spans="1:128" s="5" customFormat="1" x14ac:dyDescent="0.25">
      <c r="A30" s="125" t="s">
        <v>129</v>
      </c>
      <c r="B30" s="129" t="s">
        <v>130</v>
      </c>
      <c r="C30" s="130" t="s">
        <v>164</v>
      </c>
      <c r="D30" s="26">
        <v>9</v>
      </c>
      <c r="E30" s="90">
        <v>445.7518</v>
      </c>
      <c r="F30" s="90">
        <f t="shared" si="2"/>
        <v>447.6</v>
      </c>
      <c r="G30" s="149">
        <v>1.5971</v>
      </c>
      <c r="H30" s="149">
        <v>0.25109999999999999</v>
      </c>
      <c r="I30" s="147">
        <f t="shared" si="3"/>
        <v>1.8481999999999998</v>
      </c>
      <c r="J30" s="91">
        <f t="shared" si="4"/>
        <v>4139.7761325498623</v>
      </c>
      <c r="K30" s="59"/>
      <c r="L30" s="58">
        <v>447.3</v>
      </c>
      <c r="M30" s="131">
        <v>2.0594999999999999</v>
      </c>
      <c r="N30" s="131">
        <v>0.25140000000000001</v>
      </c>
      <c r="O30" s="131">
        <v>2.3109000000000002</v>
      </c>
      <c r="P30" s="63">
        <v>5183</v>
      </c>
      <c r="Q30" s="24">
        <f t="shared" si="27"/>
        <v>28.952476363408675</v>
      </c>
      <c r="R30" s="24">
        <f t="shared" si="28"/>
        <v>0.11947431302270907</v>
      </c>
      <c r="S30" s="24">
        <f t="shared" si="5"/>
        <v>25.03516935396604</v>
      </c>
      <c r="T30" s="24">
        <f t="shared" si="6"/>
        <v>25.20000681311171</v>
      </c>
      <c r="U30" s="115"/>
      <c r="V30" s="109">
        <f t="shared" si="7"/>
        <v>-3.469503045060887</v>
      </c>
      <c r="W30" s="109">
        <f t="shared" si="8"/>
        <v>-8.4695030450608861</v>
      </c>
      <c r="X30" s="109">
        <f t="shared" si="9"/>
        <v>1.530496954939113</v>
      </c>
      <c r="Y30" s="109">
        <f t="shared" si="10"/>
        <v>-11.094428087714254</v>
      </c>
      <c r="Z30" s="109">
        <f t="shared" si="11"/>
        <v>4.1554219975924802</v>
      </c>
      <c r="AA30" s="109">
        <f t="shared" si="12"/>
        <v>0.97847358121330807</v>
      </c>
      <c r="AB30" s="109">
        <f t="shared" si="13"/>
        <v>-4.0215264187866921</v>
      </c>
      <c r="AC30" s="109">
        <f t="shared" si="14"/>
        <v>5.9784735812133079</v>
      </c>
      <c r="AD30" s="109">
        <f t="shared" si="15"/>
        <v>-21.084872755454697</v>
      </c>
      <c r="AE30" s="109">
        <f t="shared" si="16"/>
        <v>23.041819917881313</v>
      </c>
      <c r="AF30" s="109">
        <f t="shared" si="17"/>
        <v>-3.0984216389208838</v>
      </c>
      <c r="AG30" s="109">
        <f t="shared" si="18"/>
        <v>-8.0984216389208843</v>
      </c>
      <c r="AH30" s="109">
        <f t="shared" si="19"/>
        <v>1.9015783610791162</v>
      </c>
      <c r="AI30" s="109">
        <f t="shared" si="20"/>
        <v>-14.216908944610486</v>
      </c>
      <c r="AJ30" s="109">
        <f t="shared" si="21"/>
        <v>8.0200656667687173</v>
      </c>
      <c r="AK30" s="109">
        <f t="shared" si="22"/>
        <v>-3.2152606811426252</v>
      </c>
      <c r="AL30" s="109">
        <f t="shared" si="23"/>
        <v>-8.2152606811426256</v>
      </c>
      <c r="AM30" s="109">
        <f t="shared" si="24"/>
        <v>1.7847393188573748</v>
      </c>
      <c r="AN30" s="109">
        <f t="shared" si="25"/>
        <v>-14.138467784238092</v>
      </c>
      <c r="AO30" s="109">
        <f t="shared" si="26"/>
        <v>7.7079464219528404</v>
      </c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</row>
    <row r="31" spans="1:128" s="5" customFormat="1" x14ac:dyDescent="0.25">
      <c r="A31" s="22" t="s">
        <v>14</v>
      </c>
      <c r="B31" s="33" t="s">
        <v>111</v>
      </c>
      <c r="C31" s="125" t="s">
        <v>168</v>
      </c>
      <c r="D31" s="26">
        <v>1</v>
      </c>
      <c r="E31" s="90">
        <v>446.06809999999996</v>
      </c>
      <c r="F31" s="90">
        <f t="shared" si="2"/>
        <v>446.09999999999997</v>
      </c>
      <c r="G31" s="149">
        <v>1.7500000000000002E-2</v>
      </c>
      <c r="H31" s="149">
        <v>1.44E-2</v>
      </c>
      <c r="I31" s="147">
        <f t="shared" si="3"/>
        <v>3.1899999999999998E-2</v>
      </c>
      <c r="J31" s="91">
        <f t="shared" si="4"/>
        <v>71.511814283134697</v>
      </c>
      <c r="K31" s="59">
        <v>446</v>
      </c>
      <c r="L31" s="63">
        <v>446</v>
      </c>
      <c r="M31" s="131"/>
      <c r="N31" s="131"/>
      <c r="O31" s="131">
        <v>3.5499999999999997E-2</v>
      </c>
      <c r="P31" s="63">
        <v>80</v>
      </c>
      <c r="Q31" s="24"/>
      <c r="R31" s="24"/>
      <c r="S31" s="24">
        <f t="shared" si="5"/>
        <v>11.285266457680249</v>
      </c>
      <c r="T31" s="24">
        <f t="shared" si="6"/>
        <v>11.869627140570465</v>
      </c>
      <c r="U31" s="115"/>
      <c r="V31" s="109">
        <f t="shared" si="7"/>
        <v>-3.469503045060887</v>
      </c>
      <c r="W31" s="109">
        <f t="shared" si="8"/>
        <v>-8.4695030450608861</v>
      </c>
      <c r="X31" s="109">
        <f t="shared" si="9"/>
        <v>1.530496954939113</v>
      </c>
      <c r="Y31" s="109">
        <f t="shared" si="10"/>
        <v>-11.094428087714254</v>
      </c>
      <c r="Z31" s="109">
        <f t="shared" si="11"/>
        <v>4.1554219975924802</v>
      </c>
      <c r="AA31" s="109">
        <f t="shared" si="12"/>
        <v>0.97847358121330807</v>
      </c>
      <c r="AB31" s="109">
        <f t="shared" si="13"/>
        <v>-4.0215264187866921</v>
      </c>
      <c r="AC31" s="109">
        <f t="shared" si="14"/>
        <v>5.9784735812133079</v>
      </c>
      <c r="AD31" s="109">
        <f t="shared" si="15"/>
        <v>-21.084872755454697</v>
      </c>
      <c r="AE31" s="109">
        <f t="shared" si="16"/>
        <v>23.041819917881313</v>
      </c>
      <c r="AF31" s="109">
        <f t="shared" si="17"/>
        <v>-3.0984216389208838</v>
      </c>
      <c r="AG31" s="109">
        <f t="shared" si="18"/>
        <v>-8.0984216389208843</v>
      </c>
      <c r="AH31" s="109">
        <f t="shared" si="19"/>
        <v>1.9015783610791162</v>
      </c>
      <c r="AI31" s="109">
        <f t="shared" si="20"/>
        <v>-14.216908944610486</v>
      </c>
      <c r="AJ31" s="109">
        <f t="shared" si="21"/>
        <v>8.0200656667687173</v>
      </c>
      <c r="AK31" s="109">
        <f t="shared" si="22"/>
        <v>-3.2152606811426252</v>
      </c>
      <c r="AL31" s="109">
        <f t="shared" si="23"/>
        <v>-8.2152606811426256</v>
      </c>
      <c r="AM31" s="109">
        <f t="shared" si="24"/>
        <v>1.7847393188573748</v>
      </c>
      <c r="AN31" s="109">
        <f t="shared" si="25"/>
        <v>-14.138467784238092</v>
      </c>
      <c r="AO31" s="109">
        <f t="shared" si="26"/>
        <v>7.7079464219528404</v>
      </c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</row>
    <row r="32" spans="1:128" s="5" customFormat="1" x14ac:dyDescent="0.25">
      <c r="A32" s="22" t="s">
        <v>14</v>
      </c>
      <c r="B32" s="33" t="s">
        <v>111</v>
      </c>
      <c r="C32" s="125" t="s">
        <v>168</v>
      </c>
      <c r="D32" s="26">
        <v>2</v>
      </c>
      <c r="E32" s="90">
        <v>445.16249999999997</v>
      </c>
      <c r="F32" s="90">
        <f t="shared" si="2"/>
        <v>445.2</v>
      </c>
      <c r="G32" s="149">
        <v>2.5999999999999999E-2</v>
      </c>
      <c r="H32" s="149">
        <v>1.15E-2</v>
      </c>
      <c r="I32" s="147">
        <f t="shared" si="3"/>
        <v>3.7499999999999999E-2</v>
      </c>
      <c r="J32" s="91">
        <f t="shared" si="4"/>
        <v>84.236223692976466</v>
      </c>
      <c r="K32" s="59">
        <v>445</v>
      </c>
      <c r="L32" s="63">
        <v>445</v>
      </c>
      <c r="M32" s="131"/>
      <c r="N32" s="131"/>
      <c r="O32" s="131">
        <v>3.1300000000000001E-2</v>
      </c>
      <c r="P32" s="63">
        <v>70</v>
      </c>
      <c r="Q32" s="24"/>
      <c r="R32" s="24"/>
      <c r="S32" s="24">
        <f t="shared" si="5"/>
        <v>-16.533333333333328</v>
      </c>
      <c r="T32" s="24">
        <f t="shared" si="6"/>
        <v>-16.900358383662287</v>
      </c>
      <c r="U32" s="115"/>
      <c r="V32" s="109">
        <f t="shared" si="7"/>
        <v>-3.469503045060887</v>
      </c>
      <c r="W32" s="109">
        <f t="shared" si="8"/>
        <v>-8.4695030450608861</v>
      </c>
      <c r="X32" s="109">
        <f t="shared" si="9"/>
        <v>1.530496954939113</v>
      </c>
      <c r="Y32" s="109">
        <f t="shared" si="10"/>
        <v>-11.094428087714254</v>
      </c>
      <c r="Z32" s="109">
        <f t="shared" si="11"/>
        <v>4.1554219975924802</v>
      </c>
      <c r="AA32" s="109">
        <f t="shared" si="12"/>
        <v>0.97847358121330807</v>
      </c>
      <c r="AB32" s="109">
        <f t="shared" si="13"/>
        <v>-4.0215264187866921</v>
      </c>
      <c r="AC32" s="109">
        <f t="shared" si="14"/>
        <v>5.9784735812133079</v>
      </c>
      <c r="AD32" s="109">
        <f t="shared" si="15"/>
        <v>-21.084872755454697</v>
      </c>
      <c r="AE32" s="109">
        <f t="shared" si="16"/>
        <v>23.041819917881313</v>
      </c>
      <c r="AF32" s="109">
        <f t="shared" si="17"/>
        <v>-3.0984216389208838</v>
      </c>
      <c r="AG32" s="109">
        <f t="shared" si="18"/>
        <v>-8.0984216389208843</v>
      </c>
      <c r="AH32" s="109">
        <f t="shared" si="19"/>
        <v>1.9015783610791162</v>
      </c>
      <c r="AI32" s="109">
        <f t="shared" si="20"/>
        <v>-14.216908944610486</v>
      </c>
      <c r="AJ32" s="109">
        <f t="shared" si="21"/>
        <v>8.0200656667687173</v>
      </c>
      <c r="AK32" s="109">
        <f t="shared" si="22"/>
        <v>-3.2152606811426252</v>
      </c>
      <c r="AL32" s="109">
        <f t="shared" si="23"/>
        <v>-8.2152606811426256</v>
      </c>
      <c r="AM32" s="109">
        <f t="shared" si="24"/>
        <v>1.7847393188573748</v>
      </c>
      <c r="AN32" s="109">
        <f t="shared" si="25"/>
        <v>-14.138467784238092</v>
      </c>
      <c r="AO32" s="109">
        <f t="shared" si="26"/>
        <v>7.7079464219528404</v>
      </c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</row>
    <row r="33" spans="1:128" s="5" customFormat="1" x14ac:dyDescent="0.25">
      <c r="A33" s="22" t="s">
        <v>14</v>
      </c>
      <c r="B33" s="33" t="s">
        <v>111</v>
      </c>
      <c r="C33" s="125" t="s">
        <v>168</v>
      </c>
      <c r="D33" s="26">
        <v>3</v>
      </c>
      <c r="E33" s="90">
        <v>445.65199999999999</v>
      </c>
      <c r="F33" s="90">
        <f t="shared" si="2"/>
        <v>445.7</v>
      </c>
      <c r="G33" s="149">
        <v>3.7499999999999999E-2</v>
      </c>
      <c r="H33" s="149">
        <v>1.0500000000000001E-2</v>
      </c>
      <c r="I33" s="147">
        <f t="shared" si="3"/>
        <v>4.8000000000000001E-2</v>
      </c>
      <c r="J33" s="91">
        <f t="shared" si="4"/>
        <v>107.70298141732115</v>
      </c>
      <c r="K33" s="59">
        <v>445</v>
      </c>
      <c r="L33" s="63">
        <v>445</v>
      </c>
      <c r="M33" s="131"/>
      <c r="N33" s="131"/>
      <c r="O33" s="131">
        <v>4.7600000000000003E-2</v>
      </c>
      <c r="P33" s="63">
        <v>107</v>
      </c>
      <c r="Q33" s="24"/>
      <c r="R33" s="24"/>
      <c r="S33" s="24">
        <f t="shared" si="5"/>
        <v>-0.83333333333332826</v>
      </c>
      <c r="T33" s="24">
        <f t="shared" si="6"/>
        <v>-0.65270376740759284</v>
      </c>
      <c r="U33" s="115"/>
      <c r="V33" s="109">
        <f t="shared" si="7"/>
        <v>-3.469503045060887</v>
      </c>
      <c r="W33" s="109">
        <f t="shared" si="8"/>
        <v>-8.4695030450608861</v>
      </c>
      <c r="X33" s="109">
        <f t="shared" si="9"/>
        <v>1.530496954939113</v>
      </c>
      <c r="Y33" s="109">
        <f t="shared" si="10"/>
        <v>-11.094428087714254</v>
      </c>
      <c r="Z33" s="109">
        <f t="shared" si="11"/>
        <v>4.1554219975924802</v>
      </c>
      <c r="AA33" s="109">
        <f t="shared" si="12"/>
        <v>0.97847358121330807</v>
      </c>
      <c r="AB33" s="109">
        <f t="shared" si="13"/>
        <v>-4.0215264187866921</v>
      </c>
      <c r="AC33" s="109">
        <f t="shared" si="14"/>
        <v>5.9784735812133079</v>
      </c>
      <c r="AD33" s="109">
        <f t="shared" si="15"/>
        <v>-21.084872755454697</v>
      </c>
      <c r="AE33" s="109">
        <f t="shared" si="16"/>
        <v>23.041819917881313</v>
      </c>
      <c r="AF33" s="109">
        <f t="shared" si="17"/>
        <v>-3.0984216389208838</v>
      </c>
      <c r="AG33" s="109">
        <f t="shared" si="18"/>
        <v>-8.0984216389208843</v>
      </c>
      <c r="AH33" s="109">
        <f t="shared" si="19"/>
        <v>1.9015783610791162</v>
      </c>
      <c r="AI33" s="109">
        <f t="shared" si="20"/>
        <v>-14.216908944610486</v>
      </c>
      <c r="AJ33" s="109">
        <f t="shared" si="21"/>
        <v>8.0200656667687173</v>
      </c>
      <c r="AK33" s="109">
        <f t="shared" si="22"/>
        <v>-3.2152606811426252</v>
      </c>
      <c r="AL33" s="109">
        <f t="shared" si="23"/>
        <v>-8.2152606811426256</v>
      </c>
      <c r="AM33" s="109">
        <f t="shared" si="24"/>
        <v>1.7847393188573748</v>
      </c>
      <c r="AN33" s="109">
        <f t="shared" si="25"/>
        <v>-14.138467784238092</v>
      </c>
      <c r="AO33" s="109">
        <f t="shared" si="26"/>
        <v>7.7079464219528404</v>
      </c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</row>
    <row r="34" spans="1:128" s="5" customFormat="1" x14ac:dyDescent="0.25">
      <c r="A34" s="22" t="s">
        <v>14</v>
      </c>
      <c r="B34" s="33" t="s">
        <v>111</v>
      </c>
      <c r="C34" s="125" t="s">
        <v>168</v>
      </c>
      <c r="D34" s="26">
        <v>4</v>
      </c>
      <c r="E34" s="90">
        <v>445.33830000000006</v>
      </c>
      <c r="F34" s="90">
        <f t="shared" si="2"/>
        <v>445.40000000000003</v>
      </c>
      <c r="G34" s="149">
        <v>5.0799999999999998E-2</v>
      </c>
      <c r="H34" s="149">
        <v>1.09E-2</v>
      </c>
      <c r="I34" s="147">
        <f t="shared" si="3"/>
        <v>6.1699999999999998E-2</v>
      </c>
      <c r="J34" s="91">
        <f t="shared" si="4"/>
        <v>138.5391156804007</v>
      </c>
      <c r="K34" s="59">
        <v>445</v>
      </c>
      <c r="L34" s="63">
        <v>445</v>
      </c>
      <c r="M34" s="131">
        <v>5.0700000000000002E-2</v>
      </c>
      <c r="N34" s="131">
        <v>3.8999999999999998E-3</v>
      </c>
      <c r="O34" s="131">
        <v>5.4600000000000003E-2</v>
      </c>
      <c r="P34" s="63">
        <v>123</v>
      </c>
      <c r="Q34" s="24">
        <f t="shared" si="27"/>
        <v>-0.19685039370077936</v>
      </c>
      <c r="R34" s="24">
        <f t="shared" si="28"/>
        <v>-64.22018348623854</v>
      </c>
      <c r="S34" s="24">
        <f t="shared" si="5"/>
        <v>-11.507293354943267</v>
      </c>
      <c r="T34" s="24">
        <f t="shared" si="6"/>
        <v>-11.216410328652788</v>
      </c>
      <c r="U34" s="115"/>
      <c r="V34" s="109">
        <f t="shared" si="7"/>
        <v>-3.469503045060887</v>
      </c>
      <c r="W34" s="109">
        <f t="shared" si="8"/>
        <v>-8.4695030450608861</v>
      </c>
      <c r="X34" s="109">
        <f t="shared" si="9"/>
        <v>1.530496954939113</v>
      </c>
      <c r="Y34" s="109">
        <f t="shared" si="10"/>
        <v>-11.094428087714254</v>
      </c>
      <c r="Z34" s="109">
        <f t="shared" si="11"/>
        <v>4.1554219975924802</v>
      </c>
      <c r="AA34" s="109">
        <f t="shared" si="12"/>
        <v>0.97847358121330807</v>
      </c>
      <c r="AB34" s="109">
        <f t="shared" si="13"/>
        <v>-4.0215264187866921</v>
      </c>
      <c r="AC34" s="109">
        <f t="shared" si="14"/>
        <v>5.9784735812133079</v>
      </c>
      <c r="AD34" s="109">
        <f t="shared" si="15"/>
        <v>-21.084872755454697</v>
      </c>
      <c r="AE34" s="109">
        <f t="shared" si="16"/>
        <v>23.041819917881313</v>
      </c>
      <c r="AF34" s="109">
        <f t="shared" si="17"/>
        <v>-3.0984216389208838</v>
      </c>
      <c r="AG34" s="109">
        <f t="shared" si="18"/>
        <v>-8.0984216389208843</v>
      </c>
      <c r="AH34" s="109">
        <f t="shared" si="19"/>
        <v>1.9015783610791162</v>
      </c>
      <c r="AI34" s="109">
        <f t="shared" si="20"/>
        <v>-14.216908944610486</v>
      </c>
      <c r="AJ34" s="109">
        <f t="shared" si="21"/>
        <v>8.0200656667687173</v>
      </c>
      <c r="AK34" s="109">
        <f t="shared" si="22"/>
        <v>-3.2152606811426252</v>
      </c>
      <c r="AL34" s="109">
        <f t="shared" si="23"/>
        <v>-8.2152606811426256</v>
      </c>
      <c r="AM34" s="109">
        <f t="shared" si="24"/>
        <v>1.7847393188573748</v>
      </c>
      <c r="AN34" s="109">
        <f t="shared" si="25"/>
        <v>-14.138467784238092</v>
      </c>
      <c r="AO34" s="109">
        <f t="shared" si="26"/>
        <v>7.7079464219528404</v>
      </c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</row>
    <row r="35" spans="1:128" s="5" customFormat="1" x14ac:dyDescent="0.25">
      <c r="A35" s="22" t="s">
        <v>14</v>
      </c>
      <c r="B35" s="33" t="s">
        <v>111</v>
      </c>
      <c r="C35" s="125" t="s">
        <v>168</v>
      </c>
      <c r="D35" s="26">
        <v>5</v>
      </c>
      <c r="E35" s="90">
        <v>446.20050000000009</v>
      </c>
      <c r="F35" s="90">
        <f t="shared" si="2"/>
        <v>446.30000000000013</v>
      </c>
      <c r="G35" s="149">
        <v>8.8900000000000007E-2</v>
      </c>
      <c r="H35" s="149">
        <v>1.06E-2</v>
      </c>
      <c r="I35" s="147">
        <f t="shared" si="3"/>
        <v>9.9500000000000005E-2</v>
      </c>
      <c r="J35" s="91">
        <f t="shared" si="4"/>
        <v>222.97515931740361</v>
      </c>
      <c r="K35" s="59">
        <v>446</v>
      </c>
      <c r="L35" s="63">
        <v>446</v>
      </c>
      <c r="M35" s="131">
        <v>8.5599999999999996E-2</v>
      </c>
      <c r="N35" s="131">
        <v>1.5E-3</v>
      </c>
      <c r="O35" s="131">
        <v>8.7099999999999997E-2</v>
      </c>
      <c r="P35" s="63">
        <v>195</v>
      </c>
      <c r="Q35" s="24">
        <f t="shared" si="27"/>
        <v>-3.7120359955005746</v>
      </c>
      <c r="R35" s="24">
        <f t="shared" si="28"/>
        <v>-85.84905660377359</v>
      </c>
      <c r="S35" s="24">
        <f t="shared" si="5"/>
        <v>-12.462311557788952</v>
      </c>
      <c r="T35" s="24">
        <f t="shared" si="6"/>
        <v>-12.546312065901995</v>
      </c>
      <c r="U35" s="115"/>
      <c r="V35" s="109">
        <f t="shared" si="7"/>
        <v>-3.469503045060887</v>
      </c>
      <c r="W35" s="109">
        <f t="shared" si="8"/>
        <v>-8.4695030450608861</v>
      </c>
      <c r="X35" s="109">
        <f t="shared" si="9"/>
        <v>1.530496954939113</v>
      </c>
      <c r="Y35" s="109">
        <f t="shared" si="10"/>
        <v>-11.094428087714254</v>
      </c>
      <c r="Z35" s="109">
        <f t="shared" si="11"/>
        <v>4.1554219975924802</v>
      </c>
      <c r="AA35" s="109">
        <f t="shared" si="12"/>
        <v>0.97847358121330807</v>
      </c>
      <c r="AB35" s="109">
        <f t="shared" si="13"/>
        <v>-4.0215264187866921</v>
      </c>
      <c r="AC35" s="109">
        <f t="shared" si="14"/>
        <v>5.9784735812133079</v>
      </c>
      <c r="AD35" s="109">
        <f t="shared" si="15"/>
        <v>-21.084872755454697</v>
      </c>
      <c r="AE35" s="109">
        <f t="shared" si="16"/>
        <v>23.041819917881313</v>
      </c>
      <c r="AF35" s="109">
        <f t="shared" si="17"/>
        <v>-3.0984216389208838</v>
      </c>
      <c r="AG35" s="109">
        <f t="shared" si="18"/>
        <v>-8.0984216389208843</v>
      </c>
      <c r="AH35" s="109">
        <f t="shared" si="19"/>
        <v>1.9015783610791162</v>
      </c>
      <c r="AI35" s="109">
        <f t="shared" si="20"/>
        <v>-14.216908944610486</v>
      </c>
      <c r="AJ35" s="109">
        <f t="shared" si="21"/>
        <v>8.0200656667687173</v>
      </c>
      <c r="AK35" s="109">
        <f t="shared" si="22"/>
        <v>-3.2152606811426252</v>
      </c>
      <c r="AL35" s="109">
        <f t="shared" si="23"/>
        <v>-8.2152606811426256</v>
      </c>
      <c r="AM35" s="109">
        <f t="shared" si="24"/>
        <v>1.7847393188573748</v>
      </c>
      <c r="AN35" s="109">
        <f t="shared" si="25"/>
        <v>-14.138467784238092</v>
      </c>
      <c r="AO35" s="109">
        <f t="shared" si="26"/>
        <v>7.7079464219528404</v>
      </c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</row>
    <row r="36" spans="1:128" s="5" customFormat="1" x14ac:dyDescent="0.25">
      <c r="A36" s="22" t="s">
        <v>14</v>
      </c>
      <c r="B36" s="33" t="s">
        <v>111</v>
      </c>
      <c r="C36" s="125" t="s">
        <v>168</v>
      </c>
      <c r="D36" s="26">
        <v>6</v>
      </c>
      <c r="E36" s="90">
        <v>445.45389999999998</v>
      </c>
      <c r="F36" s="90">
        <f t="shared" si="2"/>
        <v>445.59999999999997</v>
      </c>
      <c r="G36" s="149">
        <v>0.1241</v>
      </c>
      <c r="H36" s="149">
        <v>2.1999999999999999E-2</v>
      </c>
      <c r="I36" s="147">
        <f t="shared" si="3"/>
        <v>0.14610000000000001</v>
      </c>
      <c r="J36" s="91">
        <f t="shared" si="4"/>
        <v>327.93947765247589</v>
      </c>
      <c r="K36" s="59">
        <v>445</v>
      </c>
      <c r="L36" s="63">
        <v>445</v>
      </c>
      <c r="M36" s="131">
        <v>0.1191</v>
      </c>
      <c r="N36" s="131">
        <v>9.1999999999999998E-3</v>
      </c>
      <c r="O36" s="131">
        <v>0.1283</v>
      </c>
      <c r="P36" s="63">
        <v>288</v>
      </c>
      <c r="Q36" s="24">
        <f t="shared" si="27"/>
        <v>-4.0290088638195041</v>
      </c>
      <c r="R36" s="24">
        <f t="shared" si="28"/>
        <v>-58.18181818181818</v>
      </c>
      <c r="S36" s="24">
        <f t="shared" si="5"/>
        <v>-12.183436002737857</v>
      </c>
      <c r="T36" s="24">
        <f t="shared" si="6"/>
        <v>-12.178917261922507</v>
      </c>
      <c r="U36" s="115"/>
      <c r="V36" s="109">
        <f t="shared" si="7"/>
        <v>-3.469503045060887</v>
      </c>
      <c r="W36" s="109">
        <f t="shared" si="8"/>
        <v>-8.4695030450608861</v>
      </c>
      <c r="X36" s="109">
        <f t="shared" si="9"/>
        <v>1.530496954939113</v>
      </c>
      <c r="Y36" s="109">
        <f t="shared" si="10"/>
        <v>-11.094428087714254</v>
      </c>
      <c r="Z36" s="109">
        <f t="shared" si="11"/>
        <v>4.1554219975924802</v>
      </c>
      <c r="AA36" s="109">
        <f t="shared" si="12"/>
        <v>0.97847358121330807</v>
      </c>
      <c r="AB36" s="109">
        <f t="shared" si="13"/>
        <v>-4.0215264187866921</v>
      </c>
      <c r="AC36" s="109">
        <f t="shared" si="14"/>
        <v>5.9784735812133079</v>
      </c>
      <c r="AD36" s="109">
        <f t="shared" si="15"/>
        <v>-21.084872755454697</v>
      </c>
      <c r="AE36" s="109">
        <f t="shared" si="16"/>
        <v>23.041819917881313</v>
      </c>
      <c r="AF36" s="109">
        <f t="shared" si="17"/>
        <v>-3.0984216389208838</v>
      </c>
      <c r="AG36" s="109">
        <f t="shared" si="18"/>
        <v>-8.0984216389208843</v>
      </c>
      <c r="AH36" s="109">
        <f t="shared" si="19"/>
        <v>1.9015783610791162</v>
      </c>
      <c r="AI36" s="109">
        <f t="shared" si="20"/>
        <v>-14.216908944610486</v>
      </c>
      <c r="AJ36" s="109">
        <f t="shared" si="21"/>
        <v>8.0200656667687173</v>
      </c>
      <c r="AK36" s="109">
        <f t="shared" si="22"/>
        <v>-3.2152606811426252</v>
      </c>
      <c r="AL36" s="109">
        <f t="shared" si="23"/>
        <v>-8.2152606811426256</v>
      </c>
      <c r="AM36" s="109">
        <f t="shared" si="24"/>
        <v>1.7847393188573748</v>
      </c>
      <c r="AN36" s="109">
        <f t="shared" si="25"/>
        <v>-14.138467784238092</v>
      </c>
      <c r="AO36" s="109">
        <f t="shared" si="26"/>
        <v>7.7079464219528404</v>
      </c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</row>
    <row r="37" spans="1:128" s="5" customFormat="1" x14ac:dyDescent="0.25">
      <c r="A37" s="22" t="s">
        <v>14</v>
      </c>
      <c r="B37" s="33" t="s">
        <v>111</v>
      </c>
      <c r="C37" s="125" t="s">
        <v>169</v>
      </c>
      <c r="D37" s="26">
        <v>7</v>
      </c>
      <c r="E37" s="90">
        <v>445.39819999999992</v>
      </c>
      <c r="F37" s="90">
        <f t="shared" si="2"/>
        <v>445.69999999999993</v>
      </c>
      <c r="G37" s="149">
        <v>0.24640000000000001</v>
      </c>
      <c r="H37" s="149">
        <v>5.5399999999999998E-2</v>
      </c>
      <c r="I37" s="147">
        <f t="shared" si="3"/>
        <v>0.30180000000000001</v>
      </c>
      <c r="J37" s="91">
        <f t="shared" si="4"/>
        <v>677.42269138099186</v>
      </c>
      <c r="K37" s="59">
        <v>445</v>
      </c>
      <c r="L37" s="63">
        <v>445</v>
      </c>
      <c r="M37" s="131">
        <v>0.24260000000000001</v>
      </c>
      <c r="N37" s="131">
        <v>6.0000000000000001E-3</v>
      </c>
      <c r="O37" s="131">
        <v>0.24859999999999999</v>
      </c>
      <c r="P37" s="63">
        <v>558</v>
      </c>
      <c r="Q37" s="24">
        <f t="shared" si="27"/>
        <v>-1.5422077922077913</v>
      </c>
      <c r="R37" s="24">
        <f t="shared" si="28"/>
        <v>-89.16967509025271</v>
      </c>
      <c r="S37" s="24">
        <f t="shared" si="5"/>
        <v>-17.627567925778671</v>
      </c>
      <c r="T37" s="24">
        <f t="shared" si="6"/>
        <v>-17.62897713649614</v>
      </c>
      <c r="U37" s="115"/>
      <c r="V37" s="109">
        <f t="shared" si="7"/>
        <v>-3.469503045060887</v>
      </c>
      <c r="W37" s="109">
        <f t="shared" si="8"/>
        <v>-8.4695030450608861</v>
      </c>
      <c r="X37" s="109">
        <f t="shared" si="9"/>
        <v>1.530496954939113</v>
      </c>
      <c r="Y37" s="109">
        <f t="shared" si="10"/>
        <v>-11.094428087714254</v>
      </c>
      <c r="Z37" s="109">
        <f t="shared" si="11"/>
        <v>4.1554219975924802</v>
      </c>
      <c r="AA37" s="109">
        <f t="shared" si="12"/>
        <v>0.97847358121330807</v>
      </c>
      <c r="AB37" s="109">
        <f t="shared" si="13"/>
        <v>-4.0215264187866921</v>
      </c>
      <c r="AC37" s="109">
        <f t="shared" si="14"/>
        <v>5.9784735812133079</v>
      </c>
      <c r="AD37" s="109">
        <f t="shared" si="15"/>
        <v>-21.084872755454697</v>
      </c>
      <c r="AE37" s="109">
        <f t="shared" si="16"/>
        <v>23.041819917881313</v>
      </c>
      <c r="AF37" s="109">
        <f t="shared" si="17"/>
        <v>-3.0984216389208838</v>
      </c>
      <c r="AG37" s="109">
        <f t="shared" si="18"/>
        <v>-8.0984216389208843</v>
      </c>
      <c r="AH37" s="109">
        <f t="shared" si="19"/>
        <v>1.9015783610791162</v>
      </c>
      <c r="AI37" s="109">
        <f t="shared" si="20"/>
        <v>-14.216908944610486</v>
      </c>
      <c r="AJ37" s="109">
        <f t="shared" si="21"/>
        <v>8.0200656667687173</v>
      </c>
      <c r="AK37" s="109">
        <f t="shared" si="22"/>
        <v>-3.2152606811426252</v>
      </c>
      <c r="AL37" s="109">
        <f t="shared" si="23"/>
        <v>-8.2152606811426256</v>
      </c>
      <c r="AM37" s="109">
        <f t="shared" si="24"/>
        <v>1.7847393188573748</v>
      </c>
      <c r="AN37" s="109">
        <f t="shared" si="25"/>
        <v>-14.138467784238092</v>
      </c>
      <c r="AO37" s="109">
        <f t="shared" si="26"/>
        <v>7.7079464219528404</v>
      </c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</row>
    <row r="38" spans="1:128" s="5" customFormat="1" x14ac:dyDescent="0.25">
      <c r="A38" s="22" t="s">
        <v>14</v>
      </c>
      <c r="B38" s="33" t="s">
        <v>111</v>
      </c>
      <c r="C38" s="125" t="s">
        <v>169</v>
      </c>
      <c r="D38" s="26">
        <v>8</v>
      </c>
      <c r="E38" s="90">
        <v>445.40590000000003</v>
      </c>
      <c r="F38" s="90">
        <f t="shared" si="2"/>
        <v>446</v>
      </c>
      <c r="G38" s="149">
        <v>0.49349999999999999</v>
      </c>
      <c r="H38" s="149">
        <v>0.10059999999999999</v>
      </c>
      <c r="I38" s="147">
        <f t="shared" si="3"/>
        <v>0.59409999999999996</v>
      </c>
      <c r="J38" s="91">
        <f t="shared" si="4"/>
        <v>1333.1684798592757</v>
      </c>
      <c r="K38" s="59">
        <v>447</v>
      </c>
      <c r="L38" s="63">
        <v>448</v>
      </c>
      <c r="M38" s="131">
        <v>0.48039999999999999</v>
      </c>
      <c r="N38" s="131">
        <v>3.1800000000000002E-2</v>
      </c>
      <c r="O38" s="131">
        <v>0.51219999999999999</v>
      </c>
      <c r="P38" s="63">
        <v>1149</v>
      </c>
      <c r="Q38" s="24">
        <f t="shared" si="27"/>
        <v>-2.6545086119554204</v>
      </c>
      <c r="R38" s="24">
        <f t="shared" si="28"/>
        <v>-68.389662027833012</v>
      </c>
      <c r="S38" s="24">
        <f t="shared" si="5"/>
        <v>-13.785557986870895</v>
      </c>
      <c r="T38" s="24">
        <f t="shared" si="6"/>
        <v>-13.814343996395406</v>
      </c>
      <c r="U38" s="115"/>
      <c r="V38" s="109">
        <f t="shared" si="7"/>
        <v>-3.469503045060887</v>
      </c>
      <c r="W38" s="109">
        <f t="shared" si="8"/>
        <v>-8.4695030450608861</v>
      </c>
      <c r="X38" s="109">
        <f t="shared" si="9"/>
        <v>1.530496954939113</v>
      </c>
      <c r="Y38" s="109">
        <f t="shared" si="10"/>
        <v>-11.094428087714254</v>
      </c>
      <c r="Z38" s="109">
        <f t="shared" si="11"/>
        <v>4.1554219975924802</v>
      </c>
      <c r="AA38" s="109">
        <f t="shared" si="12"/>
        <v>0.97847358121330807</v>
      </c>
      <c r="AB38" s="109">
        <f t="shared" si="13"/>
        <v>-4.0215264187866921</v>
      </c>
      <c r="AC38" s="109">
        <f t="shared" si="14"/>
        <v>5.9784735812133079</v>
      </c>
      <c r="AD38" s="109">
        <f t="shared" si="15"/>
        <v>-21.084872755454697</v>
      </c>
      <c r="AE38" s="109">
        <f t="shared" si="16"/>
        <v>23.041819917881313</v>
      </c>
      <c r="AF38" s="109">
        <f t="shared" si="17"/>
        <v>-3.0984216389208838</v>
      </c>
      <c r="AG38" s="109">
        <f t="shared" si="18"/>
        <v>-8.0984216389208843</v>
      </c>
      <c r="AH38" s="109">
        <f t="shared" si="19"/>
        <v>1.9015783610791162</v>
      </c>
      <c r="AI38" s="109">
        <f t="shared" si="20"/>
        <v>-14.216908944610486</v>
      </c>
      <c r="AJ38" s="109">
        <f t="shared" si="21"/>
        <v>8.0200656667687173</v>
      </c>
      <c r="AK38" s="109">
        <f t="shared" si="22"/>
        <v>-3.2152606811426252</v>
      </c>
      <c r="AL38" s="109">
        <f t="shared" si="23"/>
        <v>-8.2152606811426256</v>
      </c>
      <c r="AM38" s="109">
        <f t="shared" si="24"/>
        <v>1.7847393188573748</v>
      </c>
      <c r="AN38" s="109">
        <f t="shared" si="25"/>
        <v>-14.138467784238092</v>
      </c>
      <c r="AO38" s="109">
        <f t="shared" si="26"/>
        <v>7.7079464219528404</v>
      </c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</row>
    <row r="39" spans="1:128" s="5" customFormat="1" x14ac:dyDescent="0.25">
      <c r="A39" s="22" t="s">
        <v>14</v>
      </c>
      <c r="B39" s="33" t="s">
        <v>111</v>
      </c>
      <c r="C39" s="125" t="s">
        <v>169</v>
      </c>
      <c r="D39" s="26">
        <v>9</v>
      </c>
      <c r="E39" s="90">
        <v>445.51250000000005</v>
      </c>
      <c r="F39" s="90">
        <f t="shared" si="2"/>
        <v>447.40000000000009</v>
      </c>
      <c r="G39" s="149">
        <v>1.6369</v>
      </c>
      <c r="H39" s="149">
        <v>0.25059999999999999</v>
      </c>
      <c r="I39" s="147">
        <f t="shared" si="3"/>
        <v>1.8875</v>
      </c>
      <c r="J39" s="91">
        <f t="shared" si="4"/>
        <v>4229.9308100037269</v>
      </c>
      <c r="K39" s="59">
        <v>445</v>
      </c>
      <c r="L39" s="63">
        <v>447</v>
      </c>
      <c r="M39" s="131">
        <v>1.6983999999999999</v>
      </c>
      <c r="N39" s="131">
        <v>9.69E-2</v>
      </c>
      <c r="O39" s="131">
        <v>1.7952999999999999</v>
      </c>
      <c r="P39" s="63">
        <v>4016</v>
      </c>
      <c r="Q39" s="24">
        <f t="shared" si="27"/>
        <v>3.7571018388417059</v>
      </c>
      <c r="R39" s="24">
        <f t="shared" si="28"/>
        <v>-61.332801276935356</v>
      </c>
      <c r="S39" s="24">
        <f t="shared" si="5"/>
        <v>-4.8847682119205329</v>
      </c>
      <c r="T39" s="24">
        <f t="shared" si="6"/>
        <v>-5.0575486837227599</v>
      </c>
      <c r="U39" s="115"/>
      <c r="V39" s="109">
        <f t="shared" si="7"/>
        <v>-3.469503045060887</v>
      </c>
      <c r="W39" s="109">
        <f t="shared" si="8"/>
        <v>-8.4695030450608861</v>
      </c>
      <c r="X39" s="109">
        <f t="shared" si="9"/>
        <v>1.530496954939113</v>
      </c>
      <c r="Y39" s="109">
        <f t="shared" si="10"/>
        <v>-11.094428087714254</v>
      </c>
      <c r="Z39" s="109">
        <f t="shared" si="11"/>
        <v>4.1554219975924802</v>
      </c>
      <c r="AA39" s="109">
        <f t="shared" si="12"/>
        <v>0.97847358121330807</v>
      </c>
      <c r="AB39" s="109">
        <f t="shared" si="13"/>
        <v>-4.0215264187866921</v>
      </c>
      <c r="AC39" s="109">
        <f t="shared" si="14"/>
        <v>5.9784735812133079</v>
      </c>
      <c r="AD39" s="109">
        <f t="shared" si="15"/>
        <v>-21.084872755454697</v>
      </c>
      <c r="AE39" s="109">
        <f t="shared" si="16"/>
        <v>23.041819917881313</v>
      </c>
      <c r="AF39" s="109">
        <f t="shared" si="17"/>
        <v>-3.0984216389208838</v>
      </c>
      <c r="AG39" s="109">
        <f t="shared" si="18"/>
        <v>-8.0984216389208843</v>
      </c>
      <c r="AH39" s="109">
        <f t="shared" si="19"/>
        <v>1.9015783610791162</v>
      </c>
      <c r="AI39" s="109">
        <f t="shared" si="20"/>
        <v>-14.216908944610486</v>
      </c>
      <c r="AJ39" s="109">
        <f t="shared" si="21"/>
        <v>8.0200656667687173</v>
      </c>
      <c r="AK39" s="109">
        <f t="shared" si="22"/>
        <v>-3.2152606811426252</v>
      </c>
      <c r="AL39" s="109">
        <f t="shared" si="23"/>
        <v>-8.2152606811426256</v>
      </c>
      <c r="AM39" s="109">
        <f t="shared" si="24"/>
        <v>1.7847393188573748</v>
      </c>
      <c r="AN39" s="109">
        <f t="shared" si="25"/>
        <v>-14.138467784238092</v>
      </c>
      <c r="AO39" s="109">
        <f t="shared" si="26"/>
        <v>7.7079464219528404</v>
      </c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</row>
    <row r="40" spans="1:128" s="5" customFormat="1" x14ac:dyDescent="0.25">
      <c r="A40" s="22" t="s">
        <v>15</v>
      </c>
      <c r="B40" s="33" t="s">
        <v>64</v>
      </c>
      <c r="C40" s="22" t="s">
        <v>29</v>
      </c>
      <c r="D40" s="26">
        <v>1</v>
      </c>
      <c r="E40" s="90">
        <v>445.17320000000001</v>
      </c>
      <c r="F40" s="90">
        <f t="shared" si="2"/>
        <v>445.20000000000005</v>
      </c>
      <c r="G40" s="149">
        <v>1.5299999999999999E-2</v>
      </c>
      <c r="H40" s="149">
        <v>1.15E-2</v>
      </c>
      <c r="I40" s="147">
        <f t="shared" si="3"/>
        <v>2.6799999999999997E-2</v>
      </c>
      <c r="J40" s="91">
        <f t="shared" si="4"/>
        <v>60.199920303092156</v>
      </c>
      <c r="K40" s="58">
        <v>444.9</v>
      </c>
      <c r="L40" s="58">
        <v>444.9</v>
      </c>
      <c r="M40" s="131">
        <v>1.4E-2</v>
      </c>
      <c r="N40" s="131">
        <v>1.23E-2</v>
      </c>
      <c r="O40" s="131">
        <v>2.63E-2</v>
      </c>
      <c r="P40" s="63">
        <v>59</v>
      </c>
      <c r="Q40" s="24">
        <f t="shared" si="27"/>
        <v>-8.4967320261437855</v>
      </c>
      <c r="R40" s="24">
        <f t="shared" si="28"/>
        <v>6.9565217391304373</v>
      </c>
      <c r="S40" s="24">
        <f t="shared" si="5"/>
        <v>-1.8656716417910335</v>
      </c>
      <c r="T40" s="24">
        <f t="shared" si="6"/>
        <v>-1.9932257336070305</v>
      </c>
      <c r="U40" s="115"/>
      <c r="V40" s="109">
        <f t="shared" si="7"/>
        <v>-3.469503045060887</v>
      </c>
      <c r="W40" s="109">
        <f t="shared" si="8"/>
        <v>-8.4695030450608861</v>
      </c>
      <c r="X40" s="109">
        <f t="shared" si="9"/>
        <v>1.530496954939113</v>
      </c>
      <c r="Y40" s="109">
        <f t="shared" si="10"/>
        <v>-11.094428087714254</v>
      </c>
      <c r="Z40" s="109">
        <f t="shared" si="11"/>
        <v>4.1554219975924802</v>
      </c>
      <c r="AA40" s="109">
        <f t="shared" si="12"/>
        <v>0.97847358121330807</v>
      </c>
      <c r="AB40" s="109">
        <f t="shared" si="13"/>
        <v>-4.0215264187866921</v>
      </c>
      <c r="AC40" s="109">
        <f t="shared" si="14"/>
        <v>5.9784735812133079</v>
      </c>
      <c r="AD40" s="109">
        <f t="shared" si="15"/>
        <v>-21.084872755454697</v>
      </c>
      <c r="AE40" s="109">
        <f t="shared" si="16"/>
        <v>23.041819917881313</v>
      </c>
      <c r="AF40" s="109">
        <f t="shared" si="17"/>
        <v>-3.0984216389208838</v>
      </c>
      <c r="AG40" s="109">
        <f t="shared" si="18"/>
        <v>-8.0984216389208843</v>
      </c>
      <c r="AH40" s="109">
        <f t="shared" si="19"/>
        <v>1.9015783610791162</v>
      </c>
      <c r="AI40" s="109">
        <f t="shared" si="20"/>
        <v>-14.216908944610486</v>
      </c>
      <c r="AJ40" s="109">
        <f t="shared" si="21"/>
        <v>8.0200656667687173</v>
      </c>
      <c r="AK40" s="109">
        <f t="shared" si="22"/>
        <v>-3.2152606811426252</v>
      </c>
      <c r="AL40" s="109">
        <f t="shared" si="23"/>
        <v>-8.2152606811426256</v>
      </c>
      <c r="AM40" s="109">
        <f t="shared" si="24"/>
        <v>1.7847393188573748</v>
      </c>
      <c r="AN40" s="109">
        <f t="shared" si="25"/>
        <v>-14.138467784238092</v>
      </c>
      <c r="AO40" s="109">
        <f t="shared" si="26"/>
        <v>7.7079464219528404</v>
      </c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</row>
    <row r="41" spans="1:128" s="5" customFormat="1" x14ac:dyDescent="0.25">
      <c r="A41" s="22" t="s">
        <v>15</v>
      </c>
      <c r="B41" s="33" t="s">
        <v>64</v>
      </c>
      <c r="C41" s="22" t="s">
        <v>29</v>
      </c>
      <c r="D41" s="26">
        <v>2</v>
      </c>
      <c r="E41" s="90">
        <v>445.55819999999994</v>
      </c>
      <c r="F41" s="90">
        <f t="shared" si="2"/>
        <v>445.59999999999991</v>
      </c>
      <c r="G41" s="149">
        <v>2.93E-2</v>
      </c>
      <c r="H41" s="149">
        <v>1.2500000000000001E-2</v>
      </c>
      <c r="I41" s="147">
        <f t="shared" si="3"/>
        <v>4.1800000000000004E-2</v>
      </c>
      <c r="J41" s="91">
        <f t="shared" si="4"/>
        <v>93.811583301888163</v>
      </c>
      <c r="K41" s="58">
        <v>445.3</v>
      </c>
      <c r="L41" s="58">
        <v>445.3</v>
      </c>
      <c r="M41" s="131">
        <v>2.6499999999999999E-2</v>
      </c>
      <c r="N41" s="131">
        <v>1.32E-2</v>
      </c>
      <c r="O41" s="131">
        <v>3.9699999999999999E-2</v>
      </c>
      <c r="P41" s="63">
        <v>89</v>
      </c>
      <c r="Q41" s="24">
        <f t="shared" si="27"/>
        <v>-9.5563139931740633</v>
      </c>
      <c r="R41" s="24">
        <f t="shared" si="28"/>
        <v>5.5999999999999943</v>
      </c>
      <c r="S41" s="24">
        <f t="shared" si="5"/>
        <v>-5.0239234449760879</v>
      </c>
      <c r="T41" s="24">
        <f t="shared" si="6"/>
        <v>-5.1289863495900718</v>
      </c>
      <c r="U41" s="115"/>
      <c r="V41" s="109">
        <f t="shared" si="7"/>
        <v>-3.469503045060887</v>
      </c>
      <c r="W41" s="109">
        <f t="shared" si="8"/>
        <v>-8.4695030450608861</v>
      </c>
      <c r="X41" s="109">
        <f t="shared" si="9"/>
        <v>1.530496954939113</v>
      </c>
      <c r="Y41" s="109">
        <f t="shared" si="10"/>
        <v>-11.094428087714254</v>
      </c>
      <c r="Z41" s="109">
        <f t="shared" si="11"/>
        <v>4.1554219975924802</v>
      </c>
      <c r="AA41" s="109">
        <f t="shared" si="12"/>
        <v>0.97847358121330807</v>
      </c>
      <c r="AB41" s="109">
        <f t="shared" si="13"/>
        <v>-4.0215264187866921</v>
      </c>
      <c r="AC41" s="109">
        <f t="shared" si="14"/>
        <v>5.9784735812133079</v>
      </c>
      <c r="AD41" s="109">
        <f t="shared" si="15"/>
        <v>-21.084872755454697</v>
      </c>
      <c r="AE41" s="109">
        <f t="shared" si="16"/>
        <v>23.041819917881313</v>
      </c>
      <c r="AF41" s="109">
        <f t="shared" si="17"/>
        <v>-3.0984216389208838</v>
      </c>
      <c r="AG41" s="109">
        <f t="shared" si="18"/>
        <v>-8.0984216389208843</v>
      </c>
      <c r="AH41" s="109">
        <f t="shared" si="19"/>
        <v>1.9015783610791162</v>
      </c>
      <c r="AI41" s="109">
        <f t="shared" si="20"/>
        <v>-14.216908944610486</v>
      </c>
      <c r="AJ41" s="109">
        <f t="shared" si="21"/>
        <v>8.0200656667687173</v>
      </c>
      <c r="AK41" s="109">
        <f t="shared" si="22"/>
        <v>-3.2152606811426252</v>
      </c>
      <c r="AL41" s="109">
        <f t="shared" si="23"/>
        <v>-8.2152606811426256</v>
      </c>
      <c r="AM41" s="109">
        <f t="shared" si="24"/>
        <v>1.7847393188573748</v>
      </c>
      <c r="AN41" s="109">
        <f t="shared" si="25"/>
        <v>-14.138467784238092</v>
      </c>
      <c r="AO41" s="109">
        <f t="shared" si="26"/>
        <v>7.7079464219528404</v>
      </c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</row>
    <row r="42" spans="1:128" s="5" customFormat="1" x14ac:dyDescent="0.25">
      <c r="A42" s="22" t="s">
        <v>15</v>
      </c>
      <c r="B42" s="33" t="s">
        <v>64</v>
      </c>
      <c r="C42" s="22" t="s">
        <v>29</v>
      </c>
      <c r="D42" s="26">
        <v>3</v>
      </c>
      <c r="E42" s="90">
        <v>445.45420000000001</v>
      </c>
      <c r="F42" s="90">
        <f t="shared" si="2"/>
        <v>445.5</v>
      </c>
      <c r="G42" s="149">
        <v>3.5200000000000002E-2</v>
      </c>
      <c r="H42" s="149">
        <v>1.06E-2</v>
      </c>
      <c r="I42" s="147">
        <f t="shared" si="3"/>
        <v>4.58E-2</v>
      </c>
      <c r="J42" s="91">
        <f t="shared" si="4"/>
        <v>102.81241712198978</v>
      </c>
      <c r="K42" s="58">
        <v>445.3</v>
      </c>
      <c r="L42" s="58">
        <v>445.3</v>
      </c>
      <c r="M42" s="131">
        <v>3.3099999999999997E-2</v>
      </c>
      <c r="N42" s="131">
        <v>1.0999999999999999E-2</v>
      </c>
      <c r="O42" s="131">
        <v>4.41E-2</v>
      </c>
      <c r="P42" s="63">
        <v>99</v>
      </c>
      <c r="Q42" s="24">
        <f t="shared" si="27"/>
        <v>-5.9659090909091033</v>
      </c>
      <c r="R42" s="24">
        <f t="shared" si="28"/>
        <v>3.7735849056603712</v>
      </c>
      <c r="S42" s="24">
        <f t="shared" si="5"/>
        <v>-3.7117903930131009</v>
      </c>
      <c r="T42" s="24">
        <f t="shared" si="6"/>
        <v>-3.7081290652531234</v>
      </c>
      <c r="U42" s="115"/>
      <c r="V42" s="109">
        <f t="shared" si="7"/>
        <v>-3.469503045060887</v>
      </c>
      <c r="W42" s="109">
        <f t="shared" si="8"/>
        <v>-8.4695030450608861</v>
      </c>
      <c r="X42" s="109">
        <f t="shared" si="9"/>
        <v>1.530496954939113</v>
      </c>
      <c r="Y42" s="109">
        <f t="shared" si="10"/>
        <v>-11.094428087714254</v>
      </c>
      <c r="Z42" s="109">
        <f t="shared" si="11"/>
        <v>4.1554219975924802</v>
      </c>
      <c r="AA42" s="109">
        <f t="shared" si="12"/>
        <v>0.97847358121330807</v>
      </c>
      <c r="AB42" s="109">
        <f t="shared" si="13"/>
        <v>-4.0215264187866921</v>
      </c>
      <c r="AC42" s="109">
        <f t="shared" si="14"/>
        <v>5.9784735812133079</v>
      </c>
      <c r="AD42" s="109">
        <f t="shared" si="15"/>
        <v>-21.084872755454697</v>
      </c>
      <c r="AE42" s="109">
        <f t="shared" si="16"/>
        <v>23.041819917881313</v>
      </c>
      <c r="AF42" s="109">
        <f t="shared" si="17"/>
        <v>-3.0984216389208838</v>
      </c>
      <c r="AG42" s="109">
        <f t="shared" si="18"/>
        <v>-8.0984216389208843</v>
      </c>
      <c r="AH42" s="109">
        <f t="shared" si="19"/>
        <v>1.9015783610791162</v>
      </c>
      <c r="AI42" s="109">
        <f t="shared" si="20"/>
        <v>-14.216908944610486</v>
      </c>
      <c r="AJ42" s="109">
        <f t="shared" si="21"/>
        <v>8.0200656667687173</v>
      </c>
      <c r="AK42" s="109">
        <f t="shared" si="22"/>
        <v>-3.2152606811426252</v>
      </c>
      <c r="AL42" s="109">
        <f t="shared" si="23"/>
        <v>-8.2152606811426256</v>
      </c>
      <c r="AM42" s="109">
        <f t="shared" si="24"/>
        <v>1.7847393188573748</v>
      </c>
      <c r="AN42" s="109">
        <f t="shared" si="25"/>
        <v>-14.138467784238092</v>
      </c>
      <c r="AO42" s="109">
        <f t="shared" si="26"/>
        <v>7.7079464219528404</v>
      </c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</row>
    <row r="43" spans="1:128" s="5" customFormat="1" x14ac:dyDescent="0.25">
      <c r="A43" s="22" t="s">
        <v>15</v>
      </c>
      <c r="B43" s="33" t="s">
        <v>64</v>
      </c>
      <c r="C43" s="22" t="s">
        <v>29</v>
      </c>
      <c r="D43" s="26">
        <v>4</v>
      </c>
      <c r="E43" s="90">
        <v>445.63949999999994</v>
      </c>
      <c r="F43" s="90">
        <f t="shared" si="2"/>
        <v>445.7</v>
      </c>
      <c r="G43" s="149">
        <v>4.9500000000000002E-2</v>
      </c>
      <c r="H43" s="149">
        <v>1.0999999999999999E-2</v>
      </c>
      <c r="I43" s="147">
        <f t="shared" si="3"/>
        <v>6.0499999999999998E-2</v>
      </c>
      <c r="J43" s="91">
        <f t="shared" si="4"/>
        <v>135.75300351043069</v>
      </c>
      <c r="K43" s="58">
        <v>445.4</v>
      </c>
      <c r="L43" s="58">
        <v>445.5</v>
      </c>
      <c r="M43" s="131">
        <v>4.8599999999999997E-2</v>
      </c>
      <c r="N43" s="131">
        <v>1.17E-2</v>
      </c>
      <c r="O43" s="131">
        <v>6.0299999999999999E-2</v>
      </c>
      <c r="P43" s="63">
        <v>135</v>
      </c>
      <c r="Q43" s="24">
        <f t="shared" si="27"/>
        <v>-1.8181818181818281</v>
      </c>
      <c r="R43" s="24">
        <f t="shared" si="28"/>
        <v>6.3636363636363731</v>
      </c>
      <c r="S43" s="24">
        <f t="shared" si="5"/>
        <v>-0.33057851239669223</v>
      </c>
      <c r="T43" s="24">
        <f t="shared" si="6"/>
        <v>-0.55468644594138206</v>
      </c>
      <c r="U43" s="115"/>
      <c r="V43" s="109">
        <f t="shared" si="7"/>
        <v>-3.469503045060887</v>
      </c>
      <c r="W43" s="109">
        <f t="shared" si="8"/>
        <v>-8.4695030450608861</v>
      </c>
      <c r="X43" s="109">
        <f t="shared" si="9"/>
        <v>1.530496954939113</v>
      </c>
      <c r="Y43" s="109">
        <f t="shared" si="10"/>
        <v>-11.094428087714254</v>
      </c>
      <c r="Z43" s="109">
        <f t="shared" si="11"/>
        <v>4.1554219975924802</v>
      </c>
      <c r="AA43" s="109">
        <f t="shared" si="12"/>
        <v>0.97847358121330807</v>
      </c>
      <c r="AB43" s="109">
        <f t="shared" si="13"/>
        <v>-4.0215264187866921</v>
      </c>
      <c r="AC43" s="109">
        <f t="shared" si="14"/>
        <v>5.9784735812133079</v>
      </c>
      <c r="AD43" s="109">
        <f t="shared" si="15"/>
        <v>-21.084872755454697</v>
      </c>
      <c r="AE43" s="109">
        <f t="shared" si="16"/>
        <v>23.041819917881313</v>
      </c>
      <c r="AF43" s="109">
        <f t="shared" si="17"/>
        <v>-3.0984216389208838</v>
      </c>
      <c r="AG43" s="109">
        <f t="shared" si="18"/>
        <v>-8.0984216389208843</v>
      </c>
      <c r="AH43" s="109">
        <f t="shared" si="19"/>
        <v>1.9015783610791162</v>
      </c>
      <c r="AI43" s="109">
        <f t="shared" si="20"/>
        <v>-14.216908944610486</v>
      </c>
      <c r="AJ43" s="109">
        <f t="shared" si="21"/>
        <v>8.0200656667687173</v>
      </c>
      <c r="AK43" s="109">
        <f t="shared" si="22"/>
        <v>-3.2152606811426252</v>
      </c>
      <c r="AL43" s="109">
        <f t="shared" si="23"/>
        <v>-8.2152606811426256</v>
      </c>
      <c r="AM43" s="109">
        <f t="shared" si="24"/>
        <v>1.7847393188573748</v>
      </c>
      <c r="AN43" s="109">
        <f t="shared" si="25"/>
        <v>-14.138467784238092</v>
      </c>
      <c r="AO43" s="109">
        <f t="shared" si="26"/>
        <v>7.7079464219528404</v>
      </c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</row>
    <row r="44" spans="1:128" s="5" customFormat="1" x14ac:dyDescent="0.25">
      <c r="A44" s="22" t="s">
        <v>15</v>
      </c>
      <c r="B44" s="33" t="s">
        <v>64</v>
      </c>
      <c r="C44" s="22" t="s">
        <v>29</v>
      </c>
      <c r="D44" s="26">
        <v>5</v>
      </c>
      <c r="E44" s="90">
        <v>445.69810000000001</v>
      </c>
      <c r="F44" s="90">
        <f t="shared" si="2"/>
        <v>445.8</v>
      </c>
      <c r="G44" s="149">
        <v>8.9300000000000004E-2</v>
      </c>
      <c r="H44" s="149">
        <v>1.26E-2</v>
      </c>
      <c r="I44" s="147">
        <f t="shared" si="3"/>
        <v>0.1019</v>
      </c>
      <c r="J44" s="91">
        <f t="shared" si="4"/>
        <v>228.6103730942034</v>
      </c>
      <c r="K44" s="58">
        <v>445.3</v>
      </c>
      <c r="L44" s="58">
        <v>445.4</v>
      </c>
      <c r="M44" s="131">
        <v>8.6199999999999999E-2</v>
      </c>
      <c r="N44" s="131">
        <v>1.2999999999999999E-2</v>
      </c>
      <c r="O44" s="131">
        <v>9.9199999999999997E-2</v>
      </c>
      <c r="P44" s="63">
        <v>223</v>
      </c>
      <c r="Q44" s="24">
        <f t="shared" si="27"/>
        <v>-3.4714445688689874</v>
      </c>
      <c r="R44" s="24">
        <f t="shared" si="28"/>
        <v>3.1746031746031687</v>
      </c>
      <c r="S44" s="24">
        <f t="shared" si="5"/>
        <v>-2.6496565260058955</v>
      </c>
      <c r="T44" s="24">
        <f t="shared" si="6"/>
        <v>-2.4541200901201154</v>
      </c>
      <c r="U44" s="115"/>
      <c r="V44" s="109">
        <f t="shared" si="7"/>
        <v>-3.469503045060887</v>
      </c>
      <c r="W44" s="109">
        <f t="shared" si="8"/>
        <v>-8.4695030450608861</v>
      </c>
      <c r="X44" s="109">
        <f t="shared" si="9"/>
        <v>1.530496954939113</v>
      </c>
      <c r="Y44" s="109">
        <f t="shared" si="10"/>
        <v>-11.094428087714254</v>
      </c>
      <c r="Z44" s="109">
        <f t="shared" si="11"/>
        <v>4.1554219975924802</v>
      </c>
      <c r="AA44" s="109">
        <f t="shared" si="12"/>
        <v>0.97847358121330807</v>
      </c>
      <c r="AB44" s="109">
        <f t="shared" si="13"/>
        <v>-4.0215264187866921</v>
      </c>
      <c r="AC44" s="109">
        <f t="shared" si="14"/>
        <v>5.9784735812133079</v>
      </c>
      <c r="AD44" s="109">
        <f t="shared" si="15"/>
        <v>-21.084872755454697</v>
      </c>
      <c r="AE44" s="109">
        <f t="shared" si="16"/>
        <v>23.041819917881313</v>
      </c>
      <c r="AF44" s="109">
        <f t="shared" si="17"/>
        <v>-3.0984216389208838</v>
      </c>
      <c r="AG44" s="109">
        <f t="shared" si="18"/>
        <v>-8.0984216389208843</v>
      </c>
      <c r="AH44" s="109">
        <f t="shared" si="19"/>
        <v>1.9015783610791162</v>
      </c>
      <c r="AI44" s="109">
        <f t="shared" si="20"/>
        <v>-14.216908944610486</v>
      </c>
      <c r="AJ44" s="109">
        <f t="shared" si="21"/>
        <v>8.0200656667687173</v>
      </c>
      <c r="AK44" s="109">
        <f t="shared" si="22"/>
        <v>-3.2152606811426252</v>
      </c>
      <c r="AL44" s="109">
        <f t="shared" si="23"/>
        <v>-8.2152606811426256</v>
      </c>
      <c r="AM44" s="109">
        <f t="shared" si="24"/>
        <v>1.7847393188573748</v>
      </c>
      <c r="AN44" s="109">
        <f t="shared" si="25"/>
        <v>-14.138467784238092</v>
      </c>
      <c r="AO44" s="109">
        <f t="shared" si="26"/>
        <v>7.7079464219528404</v>
      </c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</row>
    <row r="45" spans="1:128" s="5" customFormat="1" x14ac:dyDescent="0.25">
      <c r="A45" s="22" t="s">
        <v>15</v>
      </c>
      <c r="B45" s="33" t="s">
        <v>64</v>
      </c>
      <c r="C45" s="22" t="s">
        <v>29</v>
      </c>
      <c r="D45" s="26">
        <v>6</v>
      </c>
      <c r="E45" s="90">
        <v>445.64739999999995</v>
      </c>
      <c r="F45" s="90">
        <f t="shared" si="2"/>
        <v>445.79999999999995</v>
      </c>
      <c r="G45" s="149">
        <v>0.13220000000000001</v>
      </c>
      <c r="H45" s="149">
        <v>2.0400000000000001E-2</v>
      </c>
      <c r="I45" s="147">
        <f t="shared" si="3"/>
        <v>0.15260000000000001</v>
      </c>
      <c r="J45" s="91">
        <f t="shared" si="4"/>
        <v>342.37893757097021</v>
      </c>
      <c r="K45" s="58">
        <v>445</v>
      </c>
      <c r="L45" s="58">
        <v>445.2</v>
      </c>
      <c r="M45" s="131">
        <v>0.13009999999999999</v>
      </c>
      <c r="N45" s="131">
        <v>2.1899999999999999E-2</v>
      </c>
      <c r="O45" s="131">
        <v>0.152</v>
      </c>
      <c r="P45" s="63">
        <v>341</v>
      </c>
      <c r="Q45" s="24">
        <f t="shared" si="27"/>
        <v>-1.5885022692889699</v>
      </c>
      <c r="R45" s="24">
        <f t="shared" si="28"/>
        <v>7.3529411764705772</v>
      </c>
      <c r="S45" s="24">
        <f t="shared" si="5"/>
        <v>-0.39318479685453284</v>
      </c>
      <c r="T45" s="24">
        <f t="shared" si="6"/>
        <v>-0.40275186924557083</v>
      </c>
      <c r="U45" s="115"/>
      <c r="V45" s="109">
        <f t="shared" si="7"/>
        <v>-3.469503045060887</v>
      </c>
      <c r="W45" s="109">
        <f t="shared" si="8"/>
        <v>-8.4695030450608861</v>
      </c>
      <c r="X45" s="109">
        <f t="shared" si="9"/>
        <v>1.530496954939113</v>
      </c>
      <c r="Y45" s="109">
        <f t="shared" si="10"/>
        <v>-11.094428087714254</v>
      </c>
      <c r="Z45" s="109">
        <f t="shared" si="11"/>
        <v>4.1554219975924802</v>
      </c>
      <c r="AA45" s="109">
        <f t="shared" si="12"/>
        <v>0.97847358121330807</v>
      </c>
      <c r="AB45" s="109">
        <f t="shared" si="13"/>
        <v>-4.0215264187866921</v>
      </c>
      <c r="AC45" s="109">
        <f t="shared" si="14"/>
        <v>5.9784735812133079</v>
      </c>
      <c r="AD45" s="109">
        <f t="shared" si="15"/>
        <v>-21.084872755454697</v>
      </c>
      <c r="AE45" s="109">
        <f t="shared" si="16"/>
        <v>23.041819917881313</v>
      </c>
      <c r="AF45" s="109">
        <f t="shared" si="17"/>
        <v>-3.0984216389208838</v>
      </c>
      <c r="AG45" s="109">
        <f t="shared" si="18"/>
        <v>-8.0984216389208843</v>
      </c>
      <c r="AH45" s="109">
        <f t="shared" si="19"/>
        <v>1.9015783610791162</v>
      </c>
      <c r="AI45" s="109">
        <f t="shared" si="20"/>
        <v>-14.216908944610486</v>
      </c>
      <c r="AJ45" s="109">
        <f t="shared" si="21"/>
        <v>8.0200656667687173</v>
      </c>
      <c r="AK45" s="109">
        <f t="shared" si="22"/>
        <v>-3.2152606811426252</v>
      </c>
      <c r="AL45" s="109">
        <f t="shared" si="23"/>
        <v>-8.2152606811426256</v>
      </c>
      <c r="AM45" s="109">
        <f t="shared" si="24"/>
        <v>1.7847393188573748</v>
      </c>
      <c r="AN45" s="109">
        <f t="shared" si="25"/>
        <v>-14.138467784238092</v>
      </c>
      <c r="AO45" s="109">
        <f t="shared" si="26"/>
        <v>7.7079464219528404</v>
      </c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</row>
    <row r="46" spans="1:128" s="5" customFormat="1" x14ac:dyDescent="0.25">
      <c r="A46" s="22" t="s">
        <v>15</v>
      </c>
      <c r="B46" s="33" t="s">
        <v>64</v>
      </c>
      <c r="C46" s="22" t="s">
        <v>29</v>
      </c>
      <c r="D46" s="26">
        <v>7</v>
      </c>
      <c r="E46" s="90">
        <v>445.54820000000001</v>
      </c>
      <c r="F46" s="90">
        <f t="shared" si="2"/>
        <v>446.1</v>
      </c>
      <c r="G46" s="149">
        <v>0.49880000000000002</v>
      </c>
      <c r="H46" s="149">
        <v>5.2999999999999999E-2</v>
      </c>
      <c r="I46" s="147">
        <f t="shared" si="3"/>
        <v>0.55180000000000007</v>
      </c>
      <c r="J46" s="91">
        <f t="shared" si="4"/>
        <v>1237.8957584659083</v>
      </c>
      <c r="K46" s="58">
        <v>445.2</v>
      </c>
      <c r="L46" s="58">
        <v>445.8</v>
      </c>
      <c r="M46" s="131">
        <v>0.5907</v>
      </c>
      <c r="N46" s="131">
        <v>5.33E-2</v>
      </c>
      <c r="O46" s="131">
        <v>0.64400000000000002</v>
      </c>
      <c r="P46" s="63">
        <v>1446</v>
      </c>
      <c r="Q46" s="24">
        <f t="shared" si="27"/>
        <v>18.424218123496384</v>
      </c>
      <c r="R46" s="24">
        <f t="shared" si="28"/>
        <v>0.56603773584905981</v>
      </c>
      <c r="S46" s="24">
        <f t="shared" si="5"/>
        <v>16.708952519028621</v>
      </c>
      <c r="T46" s="24">
        <f t="shared" si="6"/>
        <v>16.811128086583786</v>
      </c>
      <c r="U46" s="115"/>
      <c r="V46" s="109">
        <f t="shared" si="7"/>
        <v>-3.469503045060887</v>
      </c>
      <c r="W46" s="109">
        <f t="shared" si="8"/>
        <v>-8.4695030450608861</v>
      </c>
      <c r="X46" s="109">
        <f t="shared" si="9"/>
        <v>1.530496954939113</v>
      </c>
      <c r="Y46" s="109">
        <f t="shared" si="10"/>
        <v>-11.094428087714254</v>
      </c>
      <c r="Z46" s="109">
        <f t="shared" si="11"/>
        <v>4.1554219975924802</v>
      </c>
      <c r="AA46" s="109">
        <f t="shared" si="12"/>
        <v>0.97847358121330807</v>
      </c>
      <c r="AB46" s="109">
        <f t="shared" si="13"/>
        <v>-4.0215264187866921</v>
      </c>
      <c r="AC46" s="109">
        <f t="shared" si="14"/>
        <v>5.9784735812133079</v>
      </c>
      <c r="AD46" s="109">
        <f t="shared" si="15"/>
        <v>-21.084872755454697</v>
      </c>
      <c r="AE46" s="109">
        <f t="shared" si="16"/>
        <v>23.041819917881313</v>
      </c>
      <c r="AF46" s="109">
        <f t="shared" si="17"/>
        <v>-3.0984216389208838</v>
      </c>
      <c r="AG46" s="109">
        <f t="shared" si="18"/>
        <v>-8.0984216389208843</v>
      </c>
      <c r="AH46" s="109">
        <f t="shared" si="19"/>
        <v>1.9015783610791162</v>
      </c>
      <c r="AI46" s="109">
        <f t="shared" si="20"/>
        <v>-14.216908944610486</v>
      </c>
      <c r="AJ46" s="109">
        <f t="shared" si="21"/>
        <v>8.0200656667687173</v>
      </c>
      <c r="AK46" s="109">
        <f t="shared" si="22"/>
        <v>-3.2152606811426252</v>
      </c>
      <c r="AL46" s="109">
        <f t="shared" si="23"/>
        <v>-8.2152606811426256</v>
      </c>
      <c r="AM46" s="109">
        <f t="shared" si="24"/>
        <v>1.7847393188573748</v>
      </c>
      <c r="AN46" s="109">
        <f t="shared" si="25"/>
        <v>-14.138467784238092</v>
      </c>
      <c r="AO46" s="109">
        <f t="shared" si="26"/>
        <v>7.7079464219528404</v>
      </c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</row>
    <row r="47" spans="1:128" s="5" customFormat="1" x14ac:dyDescent="0.25">
      <c r="A47" s="22" t="s">
        <v>15</v>
      </c>
      <c r="B47" s="33" t="s">
        <v>64</v>
      </c>
      <c r="C47" s="22" t="s">
        <v>29</v>
      </c>
      <c r="D47" s="26">
        <v>8</v>
      </c>
      <c r="E47" s="90">
        <v>445.20339999999999</v>
      </c>
      <c r="F47" s="90">
        <f t="shared" si="2"/>
        <v>445.8</v>
      </c>
      <c r="G47" s="149">
        <v>0.49569999999999997</v>
      </c>
      <c r="H47" s="149">
        <v>0.1009</v>
      </c>
      <c r="I47" s="147">
        <f t="shared" si="3"/>
        <v>0.59660000000000002</v>
      </c>
      <c r="J47" s="91">
        <f t="shared" si="4"/>
        <v>1339.3843115901789</v>
      </c>
      <c r="K47" s="58">
        <v>444.7</v>
      </c>
      <c r="L47" s="58">
        <v>445.4</v>
      </c>
      <c r="M47" s="131">
        <v>0.59109999999999996</v>
      </c>
      <c r="N47" s="131">
        <v>0.1056</v>
      </c>
      <c r="O47" s="131">
        <v>0.69669999999999999</v>
      </c>
      <c r="P47" s="63">
        <v>1566</v>
      </c>
      <c r="Q47" s="24">
        <f t="shared" si="27"/>
        <v>19.245511398022998</v>
      </c>
      <c r="R47" s="24">
        <f t="shared" si="28"/>
        <v>4.6580773042616412</v>
      </c>
      <c r="S47" s="24">
        <f t="shared" si="5"/>
        <v>16.778410995641966</v>
      </c>
      <c r="T47" s="24">
        <f t="shared" si="6"/>
        <v>16.919392473753298</v>
      </c>
      <c r="U47" s="115"/>
      <c r="V47" s="109">
        <f t="shared" si="7"/>
        <v>-3.469503045060887</v>
      </c>
      <c r="W47" s="109">
        <f t="shared" si="8"/>
        <v>-8.4695030450608861</v>
      </c>
      <c r="X47" s="109">
        <f t="shared" si="9"/>
        <v>1.530496954939113</v>
      </c>
      <c r="Y47" s="109">
        <f t="shared" si="10"/>
        <v>-11.094428087714254</v>
      </c>
      <c r="Z47" s="109">
        <f t="shared" si="11"/>
        <v>4.1554219975924802</v>
      </c>
      <c r="AA47" s="109">
        <f t="shared" si="12"/>
        <v>0.97847358121330807</v>
      </c>
      <c r="AB47" s="109">
        <f t="shared" si="13"/>
        <v>-4.0215264187866921</v>
      </c>
      <c r="AC47" s="109">
        <f t="shared" si="14"/>
        <v>5.9784735812133079</v>
      </c>
      <c r="AD47" s="109">
        <f t="shared" si="15"/>
        <v>-21.084872755454697</v>
      </c>
      <c r="AE47" s="109">
        <f t="shared" si="16"/>
        <v>23.041819917881313</v>
      </c>
      <c r="AF47" s="109">
        <f t="shared" si="17"/>
        <v>-3.0984216389208838</v>
      </c>
      <c r="AG47" s="109">
        <f t="shared" si="18"/>
        <v>-8.0984216389208843</v>
      </c>
      <c r="AH47" s="109">
        <f t="shared" si="19"/>
        <v>1.9015783610791162</v>
      </c>
      <c r="AI47" s="109">
        <f t="shared" si="20"/>
        <v>-14.216908944610486</v>
      </c>
      <c r="AJ47" s="109">
        <f t="shared" si="21"/>
        <v>8.0200656667687173</v>
      </c>
      <c r="AK47" s="109">
        <f t="shared" si="22"/>
        <v>-3.2152606811426252</v>
      </c>
      <c r="AL47" s="109">
        <f t="shared" si="23"/>
        <v>-8.2152606811426256</v>
      </c>
      <c r="AM47" s="109">
        <f t="shared" si="24"/>
        <v>1.7847393188573748</v>
      </c>
      <c r="AN47" s="109">
        <f t="shared" si="25"/>
        <v>-14.138467784238092</v>
      </c>
      <c r="AO47" s="109">
        <f t="shared" si="26"/>
        <v>7.7079464219528404</v>
      </c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</row>
    <row r="48" spans="1:128" s="5" customFormat="1" x14ac:dyDescent="0.25">
      <c r="A48" s="22" t="s">
        <v>15</v>
      </c>
      <c r="B48" s="33" t="s">
        <v>64</v>
      </c>
      <c r="C48" s="22" t="s">
        <v>29</v>
      </c>
      <c r="D48" s="26">
        <v>9</v>
      </c>
      <c r="E48" s="90">
        <v>446.05670000000003</v>
      </c>
      <c r="F48" s="90">
        <f t="shared" si="2"/>
        <v>447.90000000000003</v>
      </c>
      <c r="G48" s="149">
        <v>1.5911</v>
      </c>
      <c r="H48" s="149">
        <v>0.25219999999999998</v>
      </c>
      <c r="I48" s="147">
        <f t="shared" si="3"/>
        <v>1.8432999999999999</v>
      </c>
      <c r="J48" s="91">
        <f t="shared" si="4"/>
        <v>4125.9999022478378</v>
      </c>
      <c r="K48" s="58">
        <v>445.7</v>
      </c>
      <c r="L48" s="58">
        <v>447.5</v>
      </c>
      <c r="M48" s="131">
        <v>1.5221</v>
      </c>
      <c r="N48" s="131">
        <v>0.25190000000000001</v>
      </c>
      <c r="O48" s="131">
        <v>1.774</v>
      </c>
      <c r="P48" s="63">
        <v>3974</v>
      </c>
      <c r="Q48" s="24">
        <f t="shared" si="27"/>
        <v>-4.3366224624473606</v>
      </c>
      <c r="R48" s="24">
        <f t="shared" si="28"/>
        <v>-0.11895321173670381</v>
      </c>
      <c r="S48" s="24">
        <f t="shared" si="5"/>
        <v>-3.7595616557261389</v>
      </c>
      <c r="T48" s="24">
        <f t="shared" si="6"/>
        <v>-3.6839531228546196</v>
      </c>
      <c r="U48" s="115"/>
      <c r="V48" s="109">
        <f t="shared" si="7"/>
        <v>-3.469503045060887</v>
      </c>
      <c r="W48" s="109">
        <f t="shared" si="8"/>
        <v>-8.4695030450608861</v>
      </c>
      <c r="X48" s="109">
        <f t="shared" si="9"/>
        <v>1.530496954939113</v>
      </c>
      <c r="Y48" s="109">
        <f t="shared" si="10"/>
        <v>-11.094428087714254</v>
      </c>
      <c r="Z48" s="109">
        <f t="shared" si="11"/>
        <v>4.1554219975924802</v>
      </c>
      <c r="AA48" s="109">
        <f t="shared" si="12"/>
        <v>0.97847358121330807</v>
      </c>
      <c r="AB48" s="109">
        <f t="shared" si="13"/>
        <v>-4.0215264187866921</v>
      </c>
      <c r="AC48" s="109">
        <f t="shared" si="14"/>
        <v>5.9784735812133079</v>
      </c>
      <c r="AD48" s="109">
        <f t="shared" si="15"/>
        <v>-21.084872755454697</v>
      </c>
      <c r="AE48" s="109">
        <f t="shared" si="16"/>
        <v>23.041819917881313</v>
      </c>
      <c r="AF48" s="109">
        <f t="shared" si="17"/>
        <v>-3.0984216389208838</v>
      </c>
      <c r="AG48" s="109">
        <f t="shared" si="18"/>
        <v>-8.0984216389208843</v>
      </c>
      <c r="AH48" s="109">
        <f t="shared" si="19"/>
        <v>1.9015783610791162</v>
      </c>
      <c r="AI48" s="109">
        <f t="shared" si="20"/>
        <v>-14.216908944610486</v>
      </c>
      <c r="AJ48" s="109">
        <f t="shared" si="21"/>
        <v>8.0200656667687173</v>
      </c>
      <c r="AK48" s="109">
        <f t="shared" si="22"/>
        <v>-3.2152606811426252</v>
      </c>
      <c r="AL48" s="109">
        <f t="shared" si="23"/>
        <v>-8.2152606811426256</v>
      </c>
      <c r="AM48" s="109">
        <f t="shared" si="24"/>
        <v>1.7847393188573748</v>
      </c>
      <c r="AN48" s="109">
        <f t="shared" si="25"/>
        <v>-14.138467784238092</v>
      </c>
      <c r="AO48" s="109">
        <f t="shared" si="26"/>
        <v>7.7079464219528404</v>
      </c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</row>
    <row r="49" spans="1:128" s="5" customFormat="1" x14ac:dyDescent="0.25">
      <c r="A49" s="22" t="s">
        <v>16</v>
      </c>
      <c r="B49" s="33" t="s">
        <v>65</v>
      </c>
      <c r="C49" s="125" t="s">
        <v>162</v>
      </c>
      <c r="D49" s="26">
        <v>1</v>
      </c>
      <c r="E49" s="90">
        <v>445.27420000000001</v>
      </c>
      <c r="F49" s="90">
        <f t="shared" si="2"/>
        <v>445.3</v>
      </c>
      <c r="G49" s="149">
        <v>1.5699999999999999E-2</v>
      </c>
      <c r="H49" s="149">
        <v>1.01E-2</v>
      </c>
      <c r="I49" s="147">
        <f t="shared" si="3"/>
        <v>2.5799999999999997E-2</v>
      </c>
      <c r="J49" s="91">
        <f t="shared" si="4"/>
        <v>57.940558596562973</v>
      </c>
      <c r="K49" s="58">
        <v>444.6</v>
      </c>
      <c r="L49" s="58">
        <v>444.6</v>
      </c>
      <c r="M49" s="131"/>
      <c r="N49" s="131"/>
      <c r="O49" s="131">
        <v>2.4199999999999999E-2</v>
      </c>
      <c r="P49" s="63">
        <v>54</v>
      </c>
      <c r="Q49" s="24"/>
      <c r="R49" s="24"/>
      <c r="S49" s="24">
        <f t="shared" si="5"/>
        <v>-6.2015503875968898</v>
      </c>
      <c r="T49" s="24">
        <f t="shared" si="6"/>
        <v>-6.8010366002869818</v>
      </c>
      <c r="U49" s="115"/>
      <c r="V49" s="109">
        <f t="shared" si="7"/>
        <v>-3.469503045060887</v>
      </c>
      <c r="W49" s="109">
        <f t="shared" si="8"/>
        <v>-8.4695030450608861</v>
      </c>
      <c r="X49" s="109">
        <f t="shared" si="9"/>
        <v>1.530496954939113</v>
      </c>
      <c r="Y49" s="109">
        <f t="shared" si="10"/>
        <v>-11.094428087714254</v>
      </c>
      <c r="Z49" s="109">
        <f t="shared" si="11"/>
        <v>4.1554219975924802</v>
      </c>
      <c r="AA49" s="109">
        <f t="shared" si="12"/>
        <v>0.97847358121330807</v>
      </c>
      <c r="AB49" s="109">
        <f t="shared" si="13"/>
        <v>-4.0215264187866921</v>
      </c>
      <c r="AC49" s="109">
        <f t="shared" si="14"/>
        <v>5.9784735812133079</v>
      </c>
      <c r="AD49" s="109">
        <f t="shared" si="15"/>
        <v>-21.084872755454697</v>
      </c>
      <c r="AE49" s="109">
        <f t="shared" si="16"/>
        <v>23.041819917881313</v>
      </c>
      <c r="AF49" s="109">
        <f t="shared" si="17"/>
        <v>-3.0984216389208838</v>
      </c>
      <c r="AG49" s="109">
        <f t="shared" si="18"/>
        <v>-8.0984216389208843</v>
      </c>
      <c r="AH49" s="109">
        <f t="shared" si="19"/>
        <v>1.9015783610791162</v>
      </c>
      <c r="AI49" s="109">
        <f t="shared" si="20"/>
        <v>-14.216908944610486</v>
      </c>
      <c r="AJ49" s="109">
        <f t="shared" si="21"/>
        <v>8.0200656667687173</v>
      </c>
      <c r="AK49" s="109">
        <f t="shared" si="22"/>
        <v>-3.2152606811426252</v>
      </c>
      <c r="AL49" s="109">
        <f t="shared" si="23"/>
        <v>-8.2152606811426256</v>
      </c>
      <c r="AM49" s="109">
        <f t="shared" si="24"/>
        <v>1.7847393188573748</v>
      </c>
      <c r="AN49" s="109">
        <f t="shared" si="25"/>
        <v>-14.138467784238092</v>
      </c>
      <c r="AO49" s="109">
        <f t="shared" si="26"/>
        <v>7.7079464219528404</v>
      </c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</row>
    <row r="50" spans="1:128" s="5" customFormat="1" x14ac:dyDescent="0.25">
      <c r="A50" s="22" t="s">
        <v>16</v>
      </c>
      <c r="B50" s="33" t="s">
        <v>65</v>
      </c>
      <c r="C50" s="125" t="s">
        <v>162</v>
      </c>
      <c r="D50" s="26">
        <v>2</v>
      </c>
      <c r="E50" s="90">
        <v>445.46190000000001</v>
      </c>
      <c r="F50" s="90">
        <f t="shared" si="2"/>
        <v>445.5</v>
      </c>
      <c r="G50" s="149">
        <v>2.7400000000000001E-2</v>
      </c>
      <c r="H50" s="149">
        <v>1.0699999999999999E-2</v>
      </c>
      <c r="I50" s="147">
        <f t="shared" si="3"/>
        <v>3.8100000000000002E-2</v>
      </c>
      <c r="J50" s="91">
        <f t="shared" si="4"/>
        <v>85.526439648266631</v>
      </c>
      <c r="K50" s="58">
        <v>445.3</v>
      </c>
      <c r="L50" s="58">
        <v>445.3</v>
      </c>
      <c r="M50" s="131"/>
      <c r="N50" s="131"/>
      <c r="O50" s="131">
        <v>3.7600000000000001E-2</v>
      </c>
      <c r="P50" s="63">
        <v>84</v>
      </c>
      <c r="Q50" s="24"/>
      <c r="R50" s="24"/>
      <c r="S50" s="24">
        <f t="shared" si="5"/>
        <v>-1.3123359580052503</v>
      </c>
      <c r="T50" s="24">
        <f t="shared" si="6"/>
        <v>-1.7847576194498678</v>
      </c>
      <c r="U50" s="115"/>
      <c r="V50" s="109">
        <f t="shared" si="7"/>
        <v>-3.469503045060887</v>
      </c>
      <c r="W50" s="109">
        <f t="shared" si="8"/>
        <v>-8.4695030450608861</v>
      </c>
      <c r="X50" s="109">
        <f t="shared" si="9"/>
        <v>1.530496954939113</v>
      </c>
      <c r="Y50" s="109">
        <f t="shared" si="10"/>
        <v>-11.094428087714254</v>
      </c>
      <c r="Z50" s="109">
        <f t="shared" si="11"/>
        <v>4.1554219975924802</v>
      </c>
      <c r="AA50" s="109">
        <f t="shared" si="12"/>
        <v>0.97847358121330807</v>
      </c>
      <c r="AB50" s="109">
        <f t="shared" si="13"/>
        <v>-4.0215264187866921</v>
      </c>
      <c r="AC50" s="109">
        <f t="shared" si="14"/>
        <v>5.9784735812133079</v>
      </c>
      <c r="AD50" s="109">
        <f t="shared" si="15"/>
        <v>-21.084872755454697</v>
      </c>
      <c r="AE50" s="109">
        <f t="shared" si="16"/>
        <v>23.041819917881313</v>
      </c>
      <c r="AF50" s="109">
        <f t="shared" si="17"/>
        <v>-3.0984216389208838</v>
      </c>
      <c r="AG50" s="109">
        <f t="shared" si="18"/>
        <v>-8.0984216389208843</v>
      </c>
      <c r="AH50" s="109">
        <f t="shared" si="19"/>
        <v>1.9015783610791162</v>
      </c>
      <c r="AI50" s="109">
        <f t="shared" si="20"/>
        <v>-14.216908944610486</v>
      </c>
      <c r="AJ50" s="109">
        <f t="shared" si="21"/>
        <v>8.0200656667687173</v>
      </c>
      <c r="AK50" s="109">
        <f t="shared" si="22"/>
        <v>-3.2152606811426252</v>
      </c>
      <c r="AL50" s="109">
        <f t="shared" si="23"/>
        <v>-8.2152606811426256</v>
      </c>
      <c r="AM50" s="109">
        <f t="shared" si="24"/>
        <v>1.7847393188573748</v>
      </c>
      <c r="AN50" s="109">
        <f t="shared" si="25"/>
        <v>-14.138467784238092</v>
      </c>
      <c r="AO50" s="109">
        <f t="shared" si="26"/>
        <v>7.7079464219528404</v>
      </c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</row>
    <row r="51" spans="1:128" s="5" customFormat="1" x14ac:dyDescent="0.25">
      <c r="A51" s="22" t="s">
        <v>16</v>
      </c>
      <c r="B51" s="33" t="s">
        <v>65</v>
      </c>
      <c r="C51" s="125" t="s">
        <v>162</v>
      </c>
      <c r="D51" s="26">
        <v>3</v>
      </c>
      <c r="E51" s="90">
        <v>445.45069999999998</v>
      </c>
      <c r="F51" s="90">
        <f t="shared" si="2"/>
        <v>445.49999999999994</v>
      </c>
      <c r="G51" s="149">
        <v>3.7699999999999997E-2</v>
      </c>
      <c r="H51" s="149">
        <v>1.1599999999999999E-2</v>
      </c>
      <c r="I51" s="147">
        <f t="shared" si="3"/>
        <v>4.9299999999999997E-2</v>
      </c>
      <c r="J51" s="91">
        <f t="shared" si="4"/>
        <v>110.66980260829183</v>
      </c>
      <c r="K51" s="58">
        <v>445.4</v>
      </c>
      <c r="L51" s="58">
        <v>445.4</v>
      </c>
      <c r="M51" s="131"/>
      <c r="N51" s="131"/>
      <c r="O51" s="131">
        <v>4.9099999999999998E-2</v>
      </c>
      <c r="P51" s="63">
        <v>110</v>
      </c>
      <c r="Q51" s="24"/>
      <c r="R51" s="24"/>
      <c r="S51" s="24">
        <f t="shared" si="5"/>
        <v>-0.40567951318458173</v>
      </c>
      <c r="T51" s="24">
        <f t="shared" si="6"/>
        <v>-0.6052261705594183</v>
      </c>
      <c r="U51" s="115"/>
      <c r="V51" s="109">
        <f t="shared" si="7"/>
        <v>-3.469503045060887</v>
      </c>
      <c r="W51" s="109">
        <f t="shared" si="8"/>
        <v>-8.4695030450608861</v>
      </c>
      <c r="X51" s="109">
        <f t="shared" si="9"/>
        <v>1.530496954939113</v>
      </c>
      <c r="Y51" s="109">
        <f t="shared" si="10"/>
        <v>-11.094428087714254</v>
      </c>
      <c r="Z51" s="109">
        <f t="shared" si="11"/>
        <v>4.1554219975924802</v>
      </c>
      <c r="AA51" s="109">
        <f t="shared" si="12"/>
        <v>0.97847358121330807</v>
      </c>
      <c r="AB51" s="109">
        <f t="shared" si="13"/>
        <v>-4.0215264187866921</v>
      </c>
      <c r="AC51" s="109">
        <f t="shared" si="14"/>
        <v>5.9784735812133079</v>
      </c>
      <c r="AD51" s="109">
        <f t="shared" si="15"/>
        <v>-21.084872755454697</v>
      </c>
      <c r="AE51" s="109">
        <f t="shared" si="16"/>
        <v>23.041819917881313</v>
      </c>
      <c r="AF51" s="109">
        <f t="shared" si="17"/>
        <v>-3.0984216389208838</v>
      </c>
      <c r="AG51" s="109">
        <f t="shared" si="18"/>
        <v>-8.0984216389208843</v>
      </c>
      <c r="AH51" s="109">
        <f t="shared" si="19"/>
        <v>1.9015783610791162</v>
      </c>
      <c r="AI51" s="109">
        <f t="shared" si="20"/>
        <v>-14.216908944610486</v>
      </c>
      <c r="AJ51" s="109">
        <f t="shared" si="21"/>
        <v>8.0200656667687173</v>
      </c>
      <c r="AK51" s="109">
        <f t="shared" si="22"/>
        <v>-3.2152606811426252</v>
      </c>
      <c r="AL51" s="109">
        <f t="shared" si="23"/>
        <v>-8.2152606811426256</v>
      </c>
      <c r="AM51" s="109">
        <f t="shared" si="24"/>
        <v>1.7847393188573748</v>
      </c>
      <c r="AN51" s="109">
        <f t="shared" si="25"/>
        <v>-14.138467784238092</v>
      </c>
      <c r="AO51" s="109">
        <f t="shared" si="26"/>
        <v>7.7079464219528404</v>
      </c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</row>
    <row r="52" spans="1:128" s="5" customFormat="1" x14ac:dyDescent="0.25">
      <c r="A52" s="22" t="s">
        <v>16</v>
      </c>
      <c r="B52" s="33" t="s">
        <v>65</v>
      </c>
      <c r="C52" s="125" t="s">
        <v>162</v>
      </c>
      <c r="D52" s="26">
        <v>4</v>
      </c>
      <c r="E52" s="90">
        <v>445.44130000000001</v>
      </c>
      <c r="F52" s="90">
        <f t="shared" si="2"/>
        <v>445.50000000000006</v>
      </c>
      <c r="G52" s="149">
        <v>4.7699999999999999E-2</v>
      </c>
      <c r="H52" s="149">
        <v>1.0999999999999999E-2</v>
      </c>
      <c r="I52" s="147">
        <f t="shared" si="3"/>
        <v>5.8700000000000002E-2</v>
      </c>
      <c r="J52" s="91">
        <f t="shared" si="4"/>
        <v>131.77287554693046</v>
      </c>
      <c r="K52" s="58">
        <v>445.3</v>
      </c>
      <c r="L52" s="58">
        <v>445.4</v>
      </c>
      <c r="M52" s="131">
        <v>4.4200000000000003E-2</v>
      </c>
      <c r="N52" s="131">
        <v>1.04E-2</v>
      </c>
      <c r="O52" s="131">
        <v>5.4600000000000003E-2</v>
      </c>
      <c r="P52" s="63">
        <v>123</v>
      </c>
      <c r="Q52" s="24">
        <f t="shared" si="27"/>
        <v>-7.3375262054507253</v>
      </c>
      <c r="R52" s="24">
        <f t="shared" si="28"/>
        <v>-5.4545454545454533</v>
      </c>
      <c r="S52" s="24">
        <f t="shared" si="5"/>
        <v>-6.9846678023850073</v>
      </c>
      <c r="T52" s="24">
        <f t="shared" si="6"/>
        <v>-6.6575731238452285</v>
      </c>
      <c r="U52" s="115"/>
      <c r="V52" s="109">
        <f t="shared" si="7"/>
        <v>-3.469503045060887</v>
      </c>
      <c r="W52" s="109">
        <f t="shared" si="8"/>
        <v>-8.4695030450608861</v>
      </c>
      <c r="X52" s="109">
        <f t="shared" si="9"/>
        <v>1.530496954939113</v>
      </c>
      <c r="Y52" s="109">
        <f t="shared" si="10"/>
        <v>-11.094428087714254</v>
      </c>
      <c r="Z52" s="109">
        <f t="shared" si="11"/>
        <v>4.1554219975924802</v>
      </c>
      <c r="AA52" s="109">
        <f t="shared" si="12"/>
        <v>0.97847358121330807</v>
      </c>
      <c r="AB52" s="109">
        <f t="shared" si="13"/>
        <v>-4.0215264187866921</v>
      </c>
      <c r="AC52" s="109">
        <f t="shared" si="14"/>
        <v>5.9784735812133079</v>
      </c>
      <c r="AD52" s="109">
        <f t="shared" si="15"/>
        <v>-21.084872755454697</v>
      </c>
      <c r="AE52" s="109">
        <f t="shared" si="16"/>
        <v>23.041819917881313</v>
      </c>
      <c r="AF52" s="109">
        <f t="shared" si="17"/>
        <v>-3.0984216389208838</v>
      </c>
      <c r="AG52" s="109">
        <f t="shared" si="18"/>
        <v>-8.0984216389208843</v>
      </c>
      <c r="AH52" s="109">
        <f t="shared" si="19"/>
        <v>1.9015783610791162</v>
      </c>
      <c r="AI52" s="109">
        <f t="shared" si="20"/>
        <v>-14.216908944610486</v>
      </c>
      <c r="AJ52" s="109">
        <f t="shared" si="21"/>
        <v>8.0200656667687173</v>
      </c>
      <c r="AK52" s="109">
        <f t="shared" si="22"/>
        <v>-3.2152606811426252</v>
      </c>
      <c r="AL52" s="109">
        <f t="shared" si="23"/>
        <v>-8.2152606811426256</v>
      </c>
      <c r="AM52" s="109">
        <f t="shared" si="24"/>
        <v>1.7847393188573748</v>
      </c>
      <c r="AN52" s="109">
        <f t="shared" si="25"/>
        <v>-14.138467784238092</v>
      </c>
      <c r="AO52" s="109">
        <f t="shared" si="26"/>
        <v>7.7079464219528404</v>
      </c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</row>
    <row r="53" spans="1:128" s="5" customFormat="1" x14ac:dyDescent="0.25">
      <c r="A53" s="22" t="s">
        <v>16</v>
      </c>
      <c r="B53" s="33" t="s">
        <v>65</v>
      </c>
      <c r="C53" s="125" t="s">
        <v>162</v>
      </c>
      <c r="D53" s="26">
        <v>5</v>
      </c>
      <c r="E53" s="90">
        <v>445.49580000000003</v>
      </c>
      <c r="F53" s="90">
        <f t="shared" si="2"/>
        <v>445.6</v>
      </c>
      <c r="G53" s="149">
        <v>9.2399999999999996E-2</v>
      </c>
      <c r="H53" s="149">
        <v>1.18E-2</v>
      </c>
      <c r="I53" s="147">
        <f t="shared" si="3"/>
        <v>0.1042</v>
      </c>
      <c r="J53" s="91">
        <f t="shared" si="4"/>
        <v>233.87606223121924</v>
      </c>
      <c r="K53" s="58">
        <v>445.3</v>
      </c>
      <c r="L53" s="58">
        <v>445.4</v>
      </c>
      <c r="M53" s="131">
        <v>8.7800000000000003E-2</v>
      </c>
      <c r="N53" s="131">
        <v>1.26E-2</v>
      </c>
      <c r="O53" s="131">
        <v>0.1004</v>
      </c>
      <c r="P53" s="63">
        <v>225</v>
      </c>
      <c r="Q53" s="24">
        <f t="shared" si="27"/>
        <v>-4.9783549783549708</v>
      </c>
      <c r="R53" s="24">
        <f t="shared" si="28"/>
        <v>6.7796610169491549</v>
      </c>
      <c r="S53" s="24">
        <f t="shared" si="5"/>
        <v>-3.6468330134356983</v>
      </c>
      <c r="T53" s="24">
        <f t="shared" si="6"/>
        <v>-3.7951991095369162</v>
      </c>
      <c r="U53" s="115"/>
      <c r="V53" s="109">
        <f t="shared" si="7"/>
        <v>-3.469503045060887</v>
      </c>
      <c r="W53" s="109">
        <f t="shared" si="8"/>
        <v>-8.4695030450608861</v>
      </c>
      <c r="X53" s="109">
        <f t="shared" si="9"/>
        <v>1.530496954939113</v>
      </c>
      <c r="Y53" s="109">
        <f t="shared" si="10"/>
        <v>-11.094428087714254</v>
      </c>
      <c r="Z53" s="109">
        <f t="shared" si="11"/>
        <v>4.1554219975924802</v>
      </c>
      <c r="AA53" s="109">
        <f t="shared" si="12"/>
        <v>0.97847358121330807</v>
      </c>
      <c r="AB53" s="109">
        <f t="shared" si="13"/>
        <v>-4.0215264187866921</v>
      </c>
      <c r="AC53" s="109">
        <f t="shared" si="14"/>
        <v>5.9784735812133079</v>
      </c>
      <c r="AD53" s="109">
        <f t="shared" si="15"/>
        <v>-21.084872755454697</v>
      </c>
      <c r="AE53" s="109">
        <f t="shared" si="16"/>
        <v>23.041819917881313</v>
      </c>
      <c r="AF53" s="109">
        <f t="shared" si="17"/>
        <v>-3.0984216389208838</v>
      </c>
      <c r="AG53" s="109">
        <f t="shared" si="18"/>
        <v>-8.0984216389208843</v>
      </c>
      <c r="AH53" s="109">
        <f t="shared" si="19"/>
        <v>1.9015783610791162</v>
      </c>
      <c r="AI53" s="109">
        <f t="shared" si="20"/>
        <v>-14.216908944610486</v>
      </c>
      <c r="AJ53" s="109">
        <f t="shared" si="21"/>
        <v>8.0200656667687173</v>
      </c>
      <c r="AK53" s="109">
        <f t="shared" si="22"/>
        <v>-3.2152606811426252</v>
      </c>
      <c r="AL53" s="109">
        <f t="shared" si="23"/>
        <v>-8.2152606811426256</v>
      </c>
      <c r="AM53" s="109">
        <f t="shared" si="24"/>
        <v>1.7847393188573748</v>
      </c>
      <c r="AN53" s="109">
        <f t="shared" si="25"/>
        <v>-14.138467784238092</v>
      </c>
      <c r="AO53" s="109">
        <f t="shared" si="26"/>
        <v>7.7079464219528404</v>
      </c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</row>
    <row r="54" spans="1:128" s="5" customFormat="1" x14ac:dyDescent="0.25">
      <c r="A54" s="22" t="s">
        <v>16</v>
      </c>
      <c r="B54" s="33" t="s">
        <v>65</v>
      </c>
      <c r="C54" s="125" t="s">
        <v>162</v>
      </c>
      <c r="D54" s="26">
        <v>6</v>
      </c>
      <c r="E54" s="90">
        <v>445.84899999999999</v>
      </c>
      <c r="F54" s="90">
        <f t="shared" si="2"/>
        <v>446</v>
      </c>
      <c r="G54" s="149">
        <v>0.12839999999999999</v>
      </c>
      <c r="H54" s="149">
        <v>2.2599999999999999E-2</v>
      </c>
      <c r="I54" s="147">
        <f t="shared" si="3"/>
        <v>0.151</v>
      </c>
      <c r="J54" s="91">
        <f t="shared" si="4"/>
        <v>338.63640679526191</v>
      </c>
      <c r="K54" s="58">
        <v>445.6</v>
      </c>
      <c r="L54" s="58">
        <v>445.7</v>
      </c>
      <c r="M54" s="131">
        <v>0.124</v>
      </c>
      <c r="N54" s="131">
        <v>2.1000000000000001E-2</v>
      </c>
      <c r="O54" s="131">
        <v>0.14499999999999999</v>
      </c>
      <c r="P54" s="63">
        <v>325</v>
      </c>
      <c r="Q54" s="24">
        <f t="shared" si="27"/>
        <v>-3.4267912772585576</v>
      </c>
      <c r="R54" s="24">
        <f t="shared" si="28"/>
        <v>-7.0796460176991038</v>
      </c>
      <c r="S54" s="24">
        <f t="shared" si="5"/>
        <v>-3.9735099337748379</v>
      </c>
      <c r="T54" s="24">
        <f t="shared" si="6"/>
        <v>-4.0268578692740551</v>
      </c>
      <c r="U54" s="115"/>
      <c r="V54" s="109">
        <f t="shared" si="7"/>
        <v>-3.469503045060887</v>
      </c>
      <c r="W54" s="109">
        <f t="shared" si="8"/>
        <v>-8.4695030450608861</v>
      </c>
      <c r="X54" s="109">
        <f t="shared" si="9"/>
        <v>1.530496954939113</v>
      </c>
      <c r="Y54" s="109">
        <f t="shared" si="10"/>
        <v>-11.094428087714254</v>
      </c>
      <c r="Z54" s="109">
        <f t="shared" si="11"/>
        <v>4.1554219975924802</v>
      </c>
      <c r="AA54" s="109">
        <f t="shared" si="12"/>
        <v>0.97847358121330807</v>
      </c>
      <c r="AB54" s="109">
        <f t="shared" si="13"/>
        <v>-4.0215264187866921</v>
      </c>
      <c r="AC54" s="109">
        <f t="shared" si="14"/>
        <v>5.9784735812133079</v>
      </c>
      <c r="AD54" s="109">
        <f t="shared" si="15"/>
        <v>-21.084872755454697</v>
      </c>
      <c r="AE54" s="109">
        <f t="shared" si="16"/>
        <v>23.041819917881313</v>
      </c>
      <c r="AF54" s="109">
        <f t="shared" si="17"/>
        <v>-3.0984216389208838</v>
      </c>
      <c r="AG54" s="109">
        <f t="shared" si="18"/>
        <v>-8.0984216389208843</v>
      </c>
      <c r="AH54" s="109">
        <f t="shared" si="19"/>
        <v>1.9015783610791162</v>
      </c>
      <c r="AI54" s="109">
        <f t="shared" si="20"/>
        <v>-14.216908944610486</v>
      </c>
      <c r="AJ54" s="109">
        <f t="shared" si="21"/>
        <v>8.0200656667687173</v>
      </c>
      <c r="AK54" s="109">
        <f t="shared" si="22"/>
        <v>-3.2152606811426252</v>
      </c>
      <c r="AL54" s="109">
        <f t="shared" si="23"/>
        <v>-8.2152606811426256</v>
      </c>
      <c r="AM54" s="109">
        <f t="shared" si="24"/>
        <v>1.7847393188573748</v>
      </c>
      <c r="AN54" s="109">
        <f t="shared" si="25"/>
        <v>-14.138467784238092</v>
      </c>
      <c r="AO54" s="109">
        <f t="shared" si="26"/>
        <v>7.7079464219528404</v>
      </c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</row>
    <row r="55" spans="1:128" s="5" customFormat="1" x14ac:dyDescent="0.25">
      <c r="A55" s="22" t="s">
        <v>16</v>
      </c>
      <c r="B55" s="33" t="s">
        <v>65</v>
      </c>
      <c r="C55" s="125" t="s">
        <v>162</v>
      </c>
      <c r="D55" s="26">
        <v>7</v>
      </c>
      <c r="E55" s="90">
        <v>445.59570000000002</v>
      </c>
      <c r="F55" s="90">
        <f t="shared" si="2"/>
        <v>445.90000000000003</v>
      </c>
      <c r="G55" s="149">
        <v>0.252</v>
      </c>
      <c r="H55" s="149">
        <v>5.2299999999999999E-2</v>
      </c>
      <c r="I55" s="147">
        <f t="shared" si="3"/>
        <v>0.30430000000000001</v>
      </c>
      <c r="J55" s="91">
        <f t="shared" si="4"/>
        <v>682.73010444325723</v>
      </c>
      <c r="K55" s="58">
        <v>445.5</v>
      </c>
      <c r="L55" s="58">
        <v>445.8</v>
      </c>
      <c r="M55" s="131">
        <v>0.24479999999999999</v>
      </c>
      <c r="N55" s="131">
        <v>5.3199999999999997E-2</v>
      </c>
      <c r="O55" s="131">
        <v>0.29799999999999999</v>
      </c>
      <c r="P55" s="63">
        <v>669</v>
      </c>
      <c r="Q55" s="24">
        <f t="shared" si="27"/>
        <v>-2.8571428571428621</v>
      </c>
      <c r="R55" s="24">
        <f t="shared" si="28"/>
        <v>1.7208413001912009</v>
      </c>
      <c r="S55" s="24">
        <f t="shared" si="5"/>
        <v>-2.0703253368386552</v>
      </c>
      <c r="T55" s="24">
        <f t="shared" si="6"/>
        <v>-2.0110588875312092</v>
      </c>
      <c r="U55" s="115"/>
      <c r="V55" s="109">
        <f t="shared" si="7"/>
        <v>-3.469503045060887</v>
      </c>
      <c r="W55" s="109">
        <f t="shared" si="8"/>
        <v>-8.4695030450608861</v>
      </c>
      <c r="X55" s="109">
        <f t="shared" si="9"/>
        <v>1.530496954939113</v>
      </c>
      <c r="Y55" s="109">
        <f t="shared" si="10"/>
        <v>-11.094428087714254</v>
      </c>
      <c r="Z55" s="109">
        <f t="shared" si="11"/>
        <v>4.1554219975924802</v>
      </c>
      <c r="AA55" s="109">
        <f t="shared" si="12"/>
        <v>0.97847358121330807</v>
      </c>
      <c r="AB55" s="109">
        <f t="shared" si="13"/>
        <v>-4.0215264187866921</v>
      </c>
      <c r="AC55" s="109">
        <f t="shared" si="14"/>
        <v>5.9784735812133079</v>
      </c>
      <c r="AD55" s="109">
        <f t="shared" si="15"/>
        <v>-21.084872755454697</v>
      </c>
      <c r="AE55" s="109">
        <f t="shared" si="16"/>
        <v>23.041819917881313</v>
      </c>
      <c r="AF55" s="109">
        <f t="shared" si="17"/>
        <v>-3.0984216389208838</v>
      </c>
      <c r="AG55" s="109">
        <f t="shared" si="18"/>
        <v>-8.0984216389208843</v>
      </c>
      <c r="AH55" s="109">
        <f t="shared" si="19"/>
        <v>1.9015783610791162</v>
      </c>
      <c r="AI55" s="109">
        <f t="shared" si="20"/>
        <v>-14.216908944610486</v>
      </c>
      <c r="AJ55" s="109">
        <f t="shared" si="21"/>
        <v>8.0200656667687173</v>
      </c>
      <c r="AK55" s="109">
        <f t="shared" si="22"/>
        <v>-3.2152606811426252</v>
      </c>
      <c r="AL55" s="109">
        <f t="shared" si="23"/>
        <v>-8.2152606811426256</v>
      </c>
      <c r="AM55" s="109">
        <f t="shared" si="24"/>
        <v>1.7847393188573748</v>
      </c>
      <c r="AN55" s="109">
        <f t="shared" si="25"/>
        <v>-14.138467784238092</v>
      </c>
      <c r="AO55" s="109">
        <f t="shared" si="26"/>
        <v>7.7079464219528404</v>
      </c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</row>
    <row r="56" spans="1:128" s="5" customFormat="1" x14ac:dyDescent="0.25">
      <c r="A56" s="22" t="s">
        <v>16</v>
      </c>
      <c r="B56" s="33" t="s">
        <v>65</v>
      </c>
      <c r="C56" s="125" t="s">
        <v>162</v>
      </c>
      <c r="D56" s="26">
        <v>8</v>
      </c>
      <c r="E56" s="90">
        <v>445.60149999999993</v>
      </c>
      <c r="F56" s="90">
        <f t="shared" si="2"/>
        <v>446.19999999999993</v>
      </c>
      <c r="G56" s="149">
        <v>0.49759999999999999</v>
      </c>
      <c r="H56" s="149">
        <v>0.1009</v>
      </c>
      <c r="I56" s="147">
        <f t="shared" si="3"/>
        <v>0.59850000000000003</v>
      </c>
      <c r="J56" s="91">
        <f t="shared" si="4"/>
        <v>1342.4478982640326</v>
      </c>
      <c r="K56" s="58">
        <v>445.5</v>
      </c>
      <c r="L56" s="58">
        <v>446.1</v>
      </c>
      <c r="M56" s="131">
        <v>0.48470000000000002</v>
      </c>
      <c r="N56" s="131">
        <v>0.1003</v>
      </c>
      <c r="O56" s="131">
        <v>0.58499999999999996</v>
      </c>
      <c r="P56" s="63">
        <v>1312</v>
      </c>
      <c r="Q56" s="24">
        <f t="shared" si="27"/>
        <v>-2.5924437299035303</v>
      </c>
      <c r="R56" s="24">
        <f t="shared" si="28"/>
        <v>-0.59464816650148988</v>
      </c>
      <c r="S56" s="24">
        <f t="shared" si="5"/>
        <v>-2.2556390977443721</v>
      </c>
      <c r="T56" s="24">
        <f t="shared" si="6"/>
        <v>-2.2680878940185196</v>
      </c>
      <c r="U56" s="115"/>
      <c r="V56" s="109">
        <f t="shared" si="7"/>
        <v>-3.469503045060887</v>
      </c>
      <c r="W56" s="109">
        <f t="shared" si="8"/>
        <v>-8.4695030450608861</v>
      </c>
      <c r="X56" s="109">
        <f t="shared" si="9"/>
        <v>1.530496954939113</v>
      </c>
      <c r="Y56" s="109">
        <f t="shared" si="10"/>
        <v>-11.094428087714254</v>
      </c>
      <c r="Z56" s="109">
        <f t="shared" si="11"/>
        <v>4.1554219975924802</v>
      </c>
      <c r="AA56" s="109">
        <f t="shared" si="12"/>
        <v>0.97847358121330807</v>
      </c>
      <c r="AB56" s="109">
        <f t="shared" si="13"/>
        <v>-4.0215264187866921</v>
      </c>
      <c r="AC56" s="109">
        <f t="shared" si="14"/>
        <v>5.9784735812133079</v>
      </c>
      <c r="AD56" s="109">
        <f t="shared" si="15"/>
        <v>-21.084872755454697</v>
      </c>
      <c r="AE56" s="109">
        <f t="shared" si="16"/>
        <v>23.041819917881313</v>
      </c>
      <c r="AF56" s="109">
        <f t="shared" si="17"/>
        <v>-3.0984216389208838</v>
      </c>
      <c r="AG56" s="109">
        <f t="shared" si="18"/>
        <v>-8.0984216389208843</v>
      </c>
      <c r="AH56" s="109">
        <f t="shared" si="19"/>
        <v>1.9015783610791162</v>
      </c>
      <c r="AI56" s="109">
        <f t="shared" si="20"/>
        <v>-14.216908944610486</v>
      </c>
      <c r="AJ56" s="109">
        <f t="shared" si="21"/>
        <v>8.0200656667687173</v>
      </c>
      <c r="AK56" s="109">
        <f t="shared" si="22"/>
        <v>-3.2152606811426252</v>
      </c>
      <c r="AL56" s="109">
        <f t="shared" si="23"/>
        <v>-8.2152606811426256</v>
      </c>
      <c r="AM56" s="109">
        <f t="shared" si="24"/>
        <v>1.7847393188573748</v>
      </c>
      <c r="AN56" s="109">
        <f t="shared" si="25"/>
        <v>-14.138467784238092</v>
      </c>
      <c r="AO56" s="109">
        <f t="shared" si="26"/>
        <v>7.7079464219528404</v>
      </c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</row>
    <row r="57" spans="1:128" s="5" customFormat="1" x14ac:dyDescent="0.25">
      <c r="A57" s="22" t="s">
        <v>16</v>
      </c>
      <c r="B57" s="33" t="s">
        <v>65</v>
      </c>
      <c r="C57" s="125" t="s">
        <v>162</v>
      </c>
      <c r="D57" s="26">
        <v>9</v>
      </c>
      <c r="E57" s="90">
        <v>445.92959999999999</v>
      </c>
      <c r="F57" s="90">
        <f t="shared" si="2"/>
        <v>447.8</v>
      </c>
      <c r="G57" s="149">
        <v>1.6211</v>
      </c>
      <c r="H57" s="149">
        <v>0.24929999999999999</v>
      </c>
      <c r="I57" s="147">
        <f t="shared" si="3"/>
        <v>1.8704000000000001</v>
      </c>
      <c r="J57" s="91">
        <f t="shared" si="4"/>
        <v>4187.755455500268</v>
      </c>
      <c r="K57" s="58">
        <v>445.8</v>
      </c>
      <c r="L57" s="58">
        <v>447.6</v>
      </c>
      <c r="M57" s="131">
        <v>1.5337000000000001</v>
      </c>
      <c r="N57" s="131">
        <v>0.25140000000000001</v>
      </c>
      <c r="O57" s="131">
        <v>1.7850999999999999</v>
      </c>
      <c r="P57" s="63">
        <v>3998</v>
      </c>
      <c r="Q57" s="24">
        <f t="shared" si="27"/>
        <v>-5.3914009006230295</v>
      </c>
      <c r="R57" s="24">
        <f t="shared" si="28"/>
        <v>0.84235860409146346</v>
      </c>
      <c r="S57" s="24">
        <f t="shared" si="5"/>
        <v>-4.5605218135158339</v>
      </c>
      <c r="T57" s="24">
        <f t="shared" si="6"/>
        <v>-4.5311971416821866</v>
      </c>
      <c r="U57" s="115"/>
      <c r="V57" s="109">
        <f t="shared" si="7"/>
        <v>-3.469503045060887</v>
      </c>
      <c r="W57" s="109">
        <f t="shared" si="8"/>
        <v>-8.4695030450608861</v>
      </c>
      <c r="X57" s="109">
        <f t="shared" si="9"/>
        <v>1.530496954939113</v>
      </c>
      <c r="Y57" s="109">
        <f t="shared" si="10"/>
        <v>-11.094428087714254</v>
      </c>
      <c r="Z57" s="109">
        <f t="shared" si="11"/>
        <v>4.1554219975924802</v>
      </c>
      <c r="AA57" s="109">
        <f t="shared" si="12"/>
        <v>0.97847358121330807</v>
      </c>
      <c r="AB57" s="109">
        <f t="shared" si="13"/>
        <v>-4.0215264187866921</v>
      </c>
      <c r="AC57" s="109">
        <f t="shared" si="14"/>
        <v>5.9784735812133079</v>
      </c>
      <c r="AD57" s="109">
        <f t="shared" si="15"/>
        <v>-21.084872755454697</v>
      </c>
      <c r="AE57" s="109">
        <f t="shared" si="16"/>
        <v>23.041819917881313</v>
      </c>
      <c r="AF57" s="109">
        <f t="shared" si="17"/>
        <v>-3.0984216389208838</v>
      </c>
      <c r="AG57" s="109">
        <f t="shared" si="18"/>
        <v>-8.0984216389208843</v>
      </c>
      <c r="AH57" s="109">
        <f t="shared" si="19"/>
        <v>1.9015783610791162</v>
      </c>
      <c r="AI57" s="109">
        <f t="shared" si="20"/>
        <v>-14.216908944610486</v>
      </c>
      <c r="AJ57" s="109">
        <f t="shared" si="21"/>
        <v>8.0200656667687173</v>
      </c>
      <c r="AK57" s="109">
        <f t="shared" si="22"/>
        <v>-3.2152606811426252</v>
      </c>
      <c r="AL57" s="109">
        <f t="shared" si="23"/>
        <v>-8.2152606811426256</v>
      </c>
      <c r="AM57" s="109">
        <f t="shared" si="24"/>
        <v>1.7847393188573748</v>
      </c>
      <c r="AN57" s="109">
        <f t="shared" si="25"/>
        <v>-14.138467784238092</v>
      </c>
      <c r="AO57" s="109">
        <f t="shared" si="26"/>
        <v>7.7079464219528404</v>
      </c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</row>
    <row r="58" spans="1:128" s="5" customFormat="1" x14ac:dyDescent="0.25">
      <c r="A58" s="22" t="s">
        <v>17</v>
      </c>
      <c r="B58" s="33" t="s">
        <v>112</v>
      </c>
      <c r="C58" s="22" t="s">
        <v>108</v>
      </c>
      <c r="D58" s="26">
        <v>1</v>
      </c>
      <c r="E58" s="90">
        <v>445.9665</v>
      </c>
      <c r="F58" s="90">
        <f t="shared" si="2"/>
        <v>446</v>
      </c>
      <c r="G58" s="149">
        <v>2.2100000000000002E-2</v>
      </c>
      <c r="H58" s="149">
        <v>1.14E-2</v>
      </c>
      <c r="I58" s="147">
        <f t="shared" si="3"/>
        <v>3.3500000000000002E-2</v>
      </c>
      <c r="J58" s="91">
        <f t="shared" si="4"/>
        <v>75.115620538189233</v>
      </c>
      <c r="K58" s="59">
        <v>445.82</v>
      </c>
      <c r="L58" s="60">
        <v>445.85</v>
      </c>
      <c r="M58" s="131">
        <v>2.1600000000000001E-2</v>
      </c>
      <c r="N58" s="131">
        <v>1.2500000000000001E-2</v>
      </c>
      <c r="O58" s="131">
        <v>3.4099999999999998E-2</v>
      </c>
      <c r="P58" s="163">
        <v>76.486999999999995</v>
      </c>
      <c r="Q58" s="24">
        <f t="shared" si="27"/>
        <v>-2.2624434389140289</v>
      </c>
      <c r="R58" s="24">
        <f t="shared" si="28"/>
        <v>9.6491228070175463</v>
      </c>
      <c r="S58" s="24">
        <f t="shared" si="5"/>
        <v>1.7910447761193919</v>
      </c>
      <c r="T58" s="24">
        <f t="shared" si="6"/>
        <v>1.8256914500407326</v>
      </c>
      <c r="U58" s="115"/>
      <c r="V58" s="109">
        <f t="shared" si="7"/>
        <v>-3.469503045060887</v>
      </c>
      <c r="W58" s="109">
        <f t="shared" si="8"/>
        <v>-8.4695030450608861</v>
      </c>
      <c r="X58" s="109">
        <f t="shared" si="9"/>
        <v>1.530496954939113</v>
      </c>
      <c r="Y58" s="109">
        <f t="shared" si="10"/>
        <v>-11.094428087714254</v>
      </c>
      <c r="Z58" s="109">
        <f t="shared" si="11"/>
        <v>4.1554219975924802</v>
      </c>
      <c r="AA58" s="109">
        <f t="shared" si="12"/>
        <v>0.97847358121330807</v>
      </c>
      <c r="AB58" s="109">
        <f t="shared" si="13"/>
        <v>-4.0215264187866921</v>
      </c>
      <c r="AC58" s="109">
        <f t="shared" si="14"/>
        <v>5.9784735812133079</v>
      </c>
      <c r="AD58" s="109">
        <f t="shared" si="15"/>
        <v>-21.084872755454697</v>
      </c>
      <c r="AE58" s="109">
        <f t="shared" si="16"/>
        <v>23.041819917881313</v>
      </c>
      <c r="AF58" s="109">
        <f t="shared" si="17"/>
        <v>-3.0984216389208838</v>
      </c>
      <c r="AG58" s="109">
        <f t="shared" si="18"/>
        <v>-8.0984216389208843</v>
      </c>
      <c r="AH58" s="109">
        <f t="shared" si="19"/>
        <v>1.9015783610791162</v>
      </c>
      <c r="AI58" s="109">
        <f t="shared" si="20"/>
        <v>-14.216908944610486</v>
      </c>
      <c r="AJ58" s="109">
        <f t="shared" si="21"/>
        <v>8.0200656667687173</v>
      </c>
      <c r="AK58" s="109">
        <f t="shared" si="22"/>
        <v>-3.2152606811426252</v>
      </c>
      <c r="AL58" s="109">
        <f t="shared" si="23"/>
        <v>-8.2152606811426256</v>
      </c>
      <c r="AM58" s="109">
        <f t="shared" si="24"/>
        <v>1.7847393188573748</v>
      </c>
      <c r="AN58" s="109">
        <f t="shared" si="25"/>
        <v>-14.138467784238092</v>
      </c>
      <c r="AO58" s="109">
        <f t="shared" si="26"/>
        <v>7.7079464219528404</v>
      </c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</row>
    <row r="59" spans="1:128" s="5" customFormat="1" x14ac:dyDescent="0.25">
      <c r="A59" s="22" t="s">
        <v>17</v>
      </c>
      <c r="B59" s="33" t="s">
        <v>112</v>
      </c>
      <c r="C59" s="22" t="s">
        <v>108</v>
      </c>
      <c r="D59" s="26">
        <v>2</v>
      </c>
      <c r="E59" s="90">
        <v>445.95960000000008</v>
      </c>
      <c r="F59" s="90">
        <f t="shared" si="2"/>
        <v>446.00000000000006</v>
      </c>
      <c r="G59" s="149">
        <v>2.5899999999999999E-2</v>
      </c>
      <c r="H59" s="149">
        <v>1.4500000000000001E-2</v>
      </c>
      <c r="I59" s="147">
        <f t="shared" si="3"/>
        <v>4.0399999999999998E-2</v>
      </c>
      <c r="J59" s="91">
        <f t="shared" si="4"/>
        <v>90.588068747397983</v>
      </c>
      <c r="K59" s="60">
        <v>445.87</v>
      </c>
      <c r="L59" s="60">
        <v>445.91</v>
      </c>
      <c r="M59" s="131">
        <v>2.5700000000000001E-2</v>
      </c>
      <c r="N59" s="131">
        <v>1.5100000000000001E-2</v>
      </c>
      <c r="O59" s="131">
        <v>4.0800000000000003E-2</v>
      </c>
      <c r="P59" s="163">
        <v>91.503</v>
      </c>
      <c r="Q59" s="24">
        <f t="shared" si="27"/>
        <v>-0.77220077220076755</v>
      </c>
      <c r="R59" s="24">
        <f t="shared" si="28"/>
        <v>4.1379310344827571</v>
      </c>
      <c r="S59" s="24">
        <f t="shared" si="5"/>
        <v>0.99009900990100141</v>
      </c>
      <c r="T59" s="24">
        <f t="shared" si="6"/>
        <v>1.0099909019511986</v>
      </c>
      <c r="U59" s="115"/>
      <c r="V59" s="109">
        <f t="shared" si="7"/>
        <v>-3.469503045060887</v>
      </c>
      <c r="W59" s="109">
        <f t="shared" si="8"/>
        <v>-8.4695030450608861</v>
      </c>
      <c r="X59" s="109">
        <f t="shared" si="9"/>
        <v>1.530496954939113</v>
      </c>
      <c r="Y59" s="109">
        <f t="shared" si="10"/>
        <v>-11.094428087714254</v>
      </c>
      <c r="Z59" s="109">
        <f t="shared" si="11"/>
        <v>4.1554219975924802</v>
      </c>
      <c r="AA59" s="109">
        <f t="shared" si="12"/>
        <v>0.97847358121330807</v>
      </c>
      <c r="AB59" s="109">
        <f t="shared" si="13"/>
        <v>-4.0215264187866921</v>
      </c>
      <c r="AC59" s="109">
        <f t="shared" si="14"/>
        <v>5.9784735812133079</v>
      </c>
      <c r="AD59" s="109">
        <f t="shared" si="15"/>
        <v>-21.084872755454697</v>
      </c>
      <c r="AE59" s="109">
        <f t="shared" si="16"/>
        <v>23.041819917881313</v>
      </c>
      <c r="AF59" s="109">
        <f t="shared" si="17"/>
        <v>-3.0984216389208838</v>
      </c>
      <c r="AG59" s="109">
        <f t="shared" si="18"/>
        <v>-8.0984216389208843</v>
      </c>
      <c r="AH59" s="109">
        <f t="shared" si="19"/>
        <v>1.9015783610791162</v>
      </c>
      <c r="AI59" s="109">
        <f t="shared" si="20"/>
        <v>-14.216908944610486</v>
      </c>
      <c r="AJ59" s="109">
        <f t="shared" si="21"/>
        <v>8.0200656667687173</v>
      </c>
      <c r="AK59" s="109">
        <f t="shared" si="22"/>
        <v>-3.2152606811426252</v>
      </c>
      <c r="AL59" s="109">
        <f t="shared" si="23"/>
        <v>-8.2152606811426256</v>
      </c>
      <c r="AM59" s="109">
        <f t="shared" si="24"/>
        <v>1.7847393188573748</v>
      </c>
      <c r="AN59" s="109">
        <f t="shared" si="25"/>
        <v>-14.138467784238092</v>
      </c>
      <c r="AO59" s="109">
        <f t="shared" si="26"/>
        <v>7.7079464219528404</v>
      </c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</row>
    <row r="60" spans="1:128" s="5" customFormat="1" x14ac:dyDescent="0.25">
      <c r="A60" s="22" t="s">
        <v>17</v>
      </c>
      <c r="B60" s="33" t="s">
        <v>112</v>
      </c>
      <c r="C60" s="22" t="s">
        <v>108</v>
      </c>
      <c r="D60" s="26">
        <v>3</v>
      </c>
      <c r="E60" s="90">
        <v>445.25389999999999</v>
      </c>
      <c r="F60" s="90">
        <f t="shared" si="2"/>
        <v>445.3</v>
      </c>
      <c r="G60" s="149">
        <v>3.4799999999999998E-2</v>
      </c>
      <c r="H60" s="149">
        <v>1.1299999999999999E-2</v>
      </c>
      <c r="I60" s="147">
        <f t="shared" si="3"/>
        <v>4.6099999999999995E-2</v>
      </c>
      <c r="J60" s="91">
        <f t="shared" si="4"/>
        <v>103.53238647493684</v>
      </c>
      <c r="K60" s="60">
        <v>445.16</v>
      </c>
      <c r="L60" s="60">
        <v>445.21</v>
      </c>
      <c r="M60" s="131">
        <v>3.4200000000000001E-2</v>
      </c>
      <c r="N60" s="131">
        <v>1.2500000000000001E-2</v>
      </c>
      <c r="O60" s="131">
        <v>4.6699999999999998E-2</v>
      </c>
      <c r="P60" s="163">
        <v>104.901</v>
      </c>
      <c r="Q60" s="24">
        <f t="shared" si="27"/>
        <v>-1.7241379310344724</v>
      </c>
      <c r="R60" s="24">
        <f t="shared" si="28"/>
        <v>10.619469026548686</v>
      </c>
      <c r="S60" s="24">
        <f t="shared" si="5"/>
        <v>1.3015184381778815</v>
      </c>
      <c r="T60" s="24">
        <f t="shared" si="6"/>
        <v>1.3219182631267445</v>
      </c>
      <c r="U60" s="115"/>
      <c r="V60" s="109">
        <f t="shared" si="7"/>
        <v>-3.469503045060887</v>
      </c>
      <c r="W60" s="109">
        <f t="shared" si="8"/>
        <v>-8.4695030450608861</v>
      </c>
      <c r="X60" s="109">
        <f t="shared" si="9"/>
        <v>1.530496954939113</v>
      </c>
      <c r="Y60" s="109">
        <f t="shared" si="10"/>
        <v>-11.094428087714254</v>
      </c>
      <c r="Z60" s="109">
        <f t="shared" si="11"/>
        <v>4.1554219975924802</v>
      </c>
      <c r="AA60" s="109">
        <f t="shared" si="12"/>
        <v>0.97847358121330807</v>
      </c>
      <c r="AB60" s="109">
        <f t="shared" si="13"/>
        <v>-4.0215264187866921</v>
      </c>
      <c r="AC60" s="109">
        <f t="shared" si="14"/>
        <v>5.9784735812133079</v>
      </c>
      <c r="AD60" s="109">
        <f t="shared" si="15"/>
        <v>-21.084872755454697</v>
      </c>
      <c r="AE60" s="109">
        <f t="shared" si="16"/>
        <v>23.041819917881313</v>
      </c>
      <c r="AF60" s="109">
        <f t="shared" si="17"/>
        <v>-3.0984216389208838</v>
      </c>
      <c r="AG60" s="109">
        <f t="shared" si="18"/>
        <v>-8.0984216389208843</v>
      </c>
      <c r="AH60" s="109">
        <f t="shared" si="19"/>
        <v>1.9015783610791162</v>
      </c>
      <c r="AI60" s="109">
        <f t="shared" si="20"/>
        <v>-14.216908944610486</v>
      </c>
      <c r="AJ60" s="109">
        <f t="shared" si="21"/>
        <v>8.0200656667687173</v>
      </c>
      <c r="AK60" s="109">
        <f t="shared" si="22"/>
        <v>-3.2152606811426252</v>
      </c>
      <c r="AL60" s="109">
        <f t="shared" si="23"/>
        <v>-8.2152606811426256</v>
      </c>
      <c r="AM60" s="109">
        <f t="shared" si="24"/>
        <v>1.7847393188573748</v>
      </c>
      <c r="AN60" s="109">
        <f t="shared" si="25"/>
        <v>-14.138467784238092</v>
      </c>
      <c r="AO60" s="109">
        <f t="shared" si="26"/>
        <v>7.7079464219528404</v>
      </c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</row>
    <row r="61" spans="1:128" s="5" customFormat="1" x14ac:dyDescent="0.25">
      <c r="A61" s="22" t="s">
        <v>17</v>
      </c>
      <c r="B61" s="33" t="s">
        <v>112</v>
      </c>
      <c r="C61" s="22" t="s">
        <v>108</v>
      </c>
      <c r="D61" s="26">
        <v>4</v>
      </c>
      <c r="E61" s="90">
        <v>445.53639999999996</v>
      </c>
      <c r="F61" s="90">
        <f t="shared" si="2"/>
        <v>445.59999999999991</v>
      </c>
      <c r="G61" s="149">
        <v>5.3100000000000001E-2</v>
      </c>
      <c r="H61" s="149">
        <v>1.0500000000000001E-2</v>
      </c>
      <c r="I61" s="147">
        <f t="shared" si="3"/>
        <v>6.3600000000000004E-2</v>
      </c>
      <c r="J61" s="91">
        <f t="shared" si="4"/>
        <v>142.74158983014547</v>
      </c>
      <c r="K61" s="60">
        <v>445.44</v>
      </c>
      <c r="L61" s="60">
        <v>445.5</v>
      </c>
      <c r="M61" s="131">
        <v>5.0999999999999997E-2</v>
      </c>
      <c r="N61" s="131">
        <v>1.15E-2</v>
      </c>
      <c r="O61" s="131">
        <v>6.25E-2</v>
      </c>
      <c r="P61" s="163">
        <v>140.304</v>
      </c>
      <c r="Q61" s="24">
        <f t="shared" si="27"/>
        <v>-3.9548022598870145</v>
      </c>
      <c r="R61" s="24">
        <f t="shared" si="28"/>
        <v>9.5238095238095148</v>
      </c>
      <c r="S61" s="24">
        <f t="shared" si="5"/>
        <v>-1.7295597484276788</v>
      </c>
      <c r="T61" s="24">
        <f t="shared" si="6"/>
        <v>-1.7076941857282559</v>
      </c>
      <c r="U61" s="115"/>
      <c r="V61" s="109">
        <f t="shared" si="7"/>
        <v>-3.469503045060887</v>
      </c>
      <c r="W61" s="109">
        <f t="shared" si="8"/>
        <v>-8.4695030450608861</v>
      </c>
      <c r="X61" s="109">
        <f t="shared" si="9"/>
        <v>1.530496954939113</v>
      </c>
      <c r="Y61" s="109">
        <f t="shared" si="10"/>
        <v>-11.094428087714254</v>
      </c>
      <c r="Z61" s="109">
        <f t="shared" si="11"/>
        <v>4.1554219975924802</v>
      </c>
      <c r="AA61" s="109">
        <f t="shared" si="12"/>
        <v>0.97847358121330807</v>
      </c>
      <c r="AB61" s="109">
        <f t="shared" si="13"/>
        <v>-4.0215264187866921</v>
      </c>
      <c r="AC61" s="109">
        <f t="shared" si="14"/>
        <v>5.9784735812133079</v>
      </c>
      <c r="AD61" s="109">
        <f t="shared" si="15"/>
        <v>-21.084872755454697</v>
      </c>
      <c r="AE61" s="109">
        <f t="shared" si="16"/>
        <v>23.041819917881313</v>
      </c>
      <c r="AF61" s="109">
        <f t="shared" si="17"/>
        <v>-3.0984216389208838</v>
      </c>
      <c r="AG61" s="109">
        <f t="shared" si="18"/>
        <v>-8.0984216389208843</v>
      </c>
      <c r="AH61" s="109">
        <f t="shared" si="19"/>
        <v>1.9015783610791162</v>
      </c>
      <c r="AI61" s="109">
        <f t="shared" si="20"/>
        <v>-14.216908944610486</v>
      </c>
      <c r="AJ61" s="109">
        <f t="shared" si="21"/>
        <v>8.0200656667687173</v>
      </c>
      <c r="AK61" s="109">
        <f t="shared" si="22"/>
        <v>-3.2152606811426252</v>
      </c>
      <c r="AL61" s="109">
        <f t="shared" si="23"/>
        <v>-8.2152606811426256</v>
      </c>
      <c r="AM61" s="109">
        <f t="shared" si="24"/>
        <v>1.7847393188573748</v>
      </c>
      <c r="AN61" s="109">
        <f t="shared" si="25"/>
        <v>-14.138467784238092</v>
      </c>
      <c r="AO61" s="109">
        <f t="shared" si="26"/>
        <v>7.7079464219528404</v>
      </c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</row>
    <row r="62" spans="1:128" s="5" customFormat="1" x14ac:dyDescent="0.25">
      <c r="A62" s="22" t="s">
        <v>17</v>
      </c>
      <c r="B62" s="33" t="s">
        <v>112</v>
      </c>
      <c r="C62" s="22" t="s">
        <v>108</v>
      </c>
      <c r="D62" s="26">
        <v>5</v>
      </c>
      <c r="E62" s="90">
        <v>446.20149999999995</v>
      </c>
      <c r="F62" s="90">
        <f t="shared" si="2"/>
        <v>446.29999999999995</v>
      </c>
      <c r="G62" s="149">
        <v>8.8800000000000004E-2</v>
      </c>
      <c r="H62" s="149">
        <v>9.7000000000000003E-3</v>
      </c>
      <c r="I62" s="147">
        <f t="shared" si="3"/>
        <v>9.8500000000000004E-2</v>
      </c>
      <c r="J62" s="91">
        <f t="shared" si="4"/>
        <v>220.73389495715477</v>
      </c>
      <c r="K62" s="60">
        <v>446.05</v>
      </c>
      <c r="L62" s="60">
        <v>446.15</v>
      </c>
      <c r="M62" s="131">
        <v>8.3799999999999999E-2</v>
      </c>
      <c r="N62" s="131">
        <v>1.29E-2</v>
      </c>
      <c r="O62" s="131">
        <v>9.6699999999999994E-2</v>
      </c>
      <c r="P62" s="163">
        <v>216.77199999999999</v>
      </c>
      <c r="Q62" s="24">
        <f t="shared" si="27"/>
        <v>-5.6306306306306357</v>
      </c>
      <c r="R62" s="24">
        <f t="shared" si="28"/>
        <v>32.989690721649481</v>
      </c>
      <c r="S62" s="24">
        <f t="shared" si="5"/>
        <v>-1.8274111675127003</v>
      </c>
      <c r="T62" s="24">
        <f t="shared" si="6"/>
        <v>-1.7948738493124494</v>
      </c>
      <c r="U62" s="115"/>
      <c r="V62" s="109">
        <f t="shared" si="7"/>
        <v>-3.469503045060887</v>
      </c>
      <c r="W62" s="109">
        <f t="shared" si="8"/>
        <v>-8.4695030450608861</v>
      </c>
      <c r="X62" s="109">
        <f t="shared" si="9"/>
        <v>1.530496954939113</v>
      </c>
      <c r="Y62" s="109">
        <f t="shared" si="10"/>
        <v>-11.094428087714254</v>
      </c>
      <c r="Z62" s="109">
        <f t="shared" si="11"/>
        <v>4.1554219975924802</v>
      </c>
      <c r="AA62" s="109">
        <f t="shared" si="12"/>
        <v>0.97847358121330807</v>
      </c>
      <c r="AB62" s="109">
        <f t="shared" si="13"/>
        <v>-4.0215264187866921</v>
      </c>
      <c r="AC62" s="109">
        <f t="shared" si="14"/>
        <v>5.9784735812133079</v>
      </c>
      <c r="AD62" s="109">
        <f t="shared" si="15"/>
        <v>-21.084872755454697</v>
      </c>
      <c r="AE62" s="109">
        <f t="shared" si="16"/>
        <v>23.041819917881313</v>
      </c>
      <c r="AF62" s="109">
        <f t="shared" si="17"/>
        <v>-3.0984216389208838</v>
      </c>
      <c r="AG62" s="109">
        <f t="shared" si="18"/>
        <v>-8.0984216389208843</v>
      </c>
      <c r="AH62" s="109">
        <f t="shared" si="19"/>
        <v>1.9015783610791162</v>
      </c>
      <c r="AI62" s="109">
        <f t="shared" si="20"/>
        <v>-14.216908944610486</v>
      </c>
      <c r="AJ62" s="109">
        <f t="shared" si="21"/>
        <v>8.0200656667687173</v>
      </c>
      <c r="AK62" s="109">
        <f t="shared" si="22"/>
        <v>-3.2152606811426252</v>
      </c>
      <c r="AL62" s="109">
        <f t="shared" si="23"/>
        <v>-8.2152606811426256</v>
      </c>
      <c r="AM62" s="109">
        <f t="shared" si="24"/>
        <v>1.7847393188573748</v>
      </c>
      <c r="AN62" s="109">
        <f t="shared" si="25"/>
        <v>-14.138467784238092</v>
      </c>
      <c r="AO62" s="109">
        <f t="shared" si="26"/>
        <v>7.7079464219528404</v>
      </c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</row>
    <row r="63" spans="1:128" s="5" customFormat="1" x14ac:dyDescent="0.25">
      <c r="A63" s="22" t="s">
        <v>17</v>
      </c>
      <c r="B63" s="33" t="s">
        <v>112</v>
      </c>
      <c r="C63" s="22" t="s">
        <v>108</v>
      </c>
      <c r="D63" s="26">
        <v>6</v>
      </c>
      <c r="E63" s="90">
        <v>445.64320000000004</v>
      </c>
      <c r="F63" s="90">
        <f t="shared" si="2"/>
        <v>445.80000000000007</v>
      </c>
      <c r="G63" s="149">
        <v>0.13739999999999999</v>
      </c>
      <c r="H63" s="149">
        <v>1.9400000000000001E-2</v>
      </c>
      <c r="I63" s="147">
        <f t="shared" si="3"/>
        <v>0.15679999999999999</v>
      </c>
      <c r="J63" s="91">
        <f t="shared" si="4"/>
        <v>351.80427518016603</v>
      </c>
      <c r="K63" s="60">
        <v>445.53</v>
      </c>
      <c r="L63" s="60">
        <v>445.68</v>
      </c>
      <c r="M63" s="131">
        <v>0.1288</v>
      </c>
      <c r="N63" s="131">
        <v>2.2200000000000001E-2</v>
      </c>
      <c r="O63" s="131">
        <v>0.151</v>
      </c>
      <c r="P63" s="163">
        <v>338.88</v>
      </c>
      <c r="Q63" s="24">
        <f t="shared" si="27"/>
        <v>-6.2590975254730692</v>
      </c>
      <c r="R63" s="24">
        <f t="shared" si="28"/>
        <v>14.432989690721651</v>
      </c>
      <c r="S63" s="24">
        <f t="shared" si="5"/>
        <v>-3.6989795918367347</v>
      </c>
      <c r="T63" s="24">
        <f t="shared" si="6"/>
        <v>-3.6737118028333375</v>
      </c>
      <c r="U63" s="115"/>
      <c r="V63" s="109">
        <f t="shared" si="7"/>
        <v>-3.469503045060887</v>
      </c>
      <c r="W63" s="109">
        <f t="shared" si="8"/>
        <v>-8.4695030450608861</v>
      </c>
      <c r="X63" s="109">
        <f t="shared" si="9"/>
        <v>1.530496954939113</v>
      </c>
      <c r="Y63" s="109">
        <f t="shared" si="10"/>
        <v>-11.094428087714254</v>
      </c>
      <c r="Z63" s="109">
        <f t="shared" si="11"/>
        <v>4.1554219975924802</v>
      </c>
      <c r="AA63" s="109">
        <f t="shared" si="12"/>
        <v>0.97847358121330807</v>
      </c>
      <c r="AB63" s="109">
        <f t="shared" si="13"/>
        <v>-4.0215264187866921</v>
      </c>
      <c r="AC63" s="109">
        <f t="shared" si="14"/>
        <v>5.9784735812133079</v>
      </c>
      <c r="AD63" s="109">
        <f t="shared" si="15"/>
        <v>-21.084872755454697</v>
      </c>
      <c r="AE63" s="109">
        <f t="shared" si="16"/>
        <v>23.041819917881313</v>
      </c>
      <c r="AF63" s="109">
        <f t="shared" si="17"/>
        <v>-3.0984216389208838</v>
      </c>
      <c r="AG63" s="109">
        <f t="shared" si="18"/>
        <v>-8.0984216389208843</v>
      </c>
      <c r="AH63" s="109">
        <f t="shared" si="19"/>
        <v>1.9015783610791162</v>
      </c>
      <c r="AI63" s="109">
        <f t="shared" si="20"/>
        <v>-14.216908944610486</v>
      </c>
      <c r="AJ63" s="109">
        <f t="shared" si="21"/>
        <v>8.0200656667687173</v>
      </c>
      <c r="AK63" s="109">
        <f t="shared" si="22"/>
        <v>-3.2152606811426252</v>
      </c>
      <c r="AL63" s="109">
        <f t="shared" si="23"/>
        <v>-8.2152606811426256</v>
      </c>
      <c r="AM63" s="109">
        <f t="shared" si="24"/>
        <v>1.7847393188573748</v>
      </c>
      <c r="AN63" s="109">
        <f t="shared" si="25"/>
        <v>-14.138467784238092</v>
      </c>
      <c r="AO63" s="109">
        <f t="shared" si="26"/>
        <v>7.7079464219528404</v>
      </c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</row>
    <row r="64" spans="1:128" s="5" customFormat="1" x14ac:dyDescent="0.25">
      <c r="A64" s="22" t="s">
        <v>17</v>
      </c>
      <c r="B64" s="33" t="s">
        <v>112</v>
      </c>
      <c r="C64" s="22" t="s">
        <v>108</v>
      </c>
      <c r="D64" s="26">
        <v>7</v>
      </c>
      <c r="E64" s="90">
        <v>445.79509999999999</v>
      </c>
      <c r="F64" s="90">
        <f t="shared" si="2"/>
        <v>446.09999999999997</v>
      </c>
      <c r="G64" s="149">
        <v>0.25409999999999999</v>
      </c>
      <c r="H64" s="149">
        <v>5.0799999999999998E-2</v>
      </c>
      <c r="I64" s="147">
        <f t="shared" si="3"/>
        <v>0.3049</v>
      </c>
      <c r="J64" s="91">
        <f t="shared" si="4"/>
        <v>683.77002026218941</v>
      </c>
      <c r="K64" s="60">
        <v>445.64</v>
      </c>
      <c r="L64" s="60">
        <v>445.93</v>
      </c>
      <c r="M64" s="131">
        <v>0.2331</v>
      </c>
      <c r="N64" s="131">
        <v>5.2499999999999998E-2</v>
      </c>
      <c r="O64" s="131">
        <v>0.28560000000000002</v>
      </c>
      <c r="P64" s="163">
        <v>640.78200000000004</v>
      </c>
      <c r="Q64" s="24">
        <f t="shared" si="27"/>
        <v>-8.2644628099173509</v>
      </c>
      <c r="R64" s="24">
        <f t="shared" si="28"/>
        <v>3.3464566929133861</v>
      </c>
      <c r="S64" s="24">
        <f t="shared" si="5"/>
        <v>-6.3299442440144249</v>
      </c>
      <c r="T64" s="24">
        <f t="shared" si="6"/>
        <v>-6.2869121178646807</v>
      </c>
      <c r="U64" s="115"/>
      <c r="V64" s="109">
        <f t="shared" si="7"/>
        <v>-3.469503045060887</v>
      </c>
      <c r="W64" s="109">
        <f t="shared" si="8"/>
        <v>-8.4695030450608861</v>
      </c>
      <c r="X64" s="109">
        <f t="shared" si="9"/>
        <v>1.530496954939113</v>
      </c>
      <c r="Y64" s="109">
        <f t="shared" si="10"/>
        <v>-11.094428087714254</v>
      </c>
      <c r="Z64" s="109">
        <f t="shared" si="11"/>
        <v>4.1554219975924802</v>
      </c>
      <c r="AA64" s="109">
        <f t="shared" si="12"/>
        <v>0.97847358121330807</v>
      </c>
      <c r="AB64" s="109">
        <f t="shared" si="13"/>
        <v>-4.0215264187866921</v>
      </c>
      <c r="AC64" s="109">
        <f t="shared" si="14"/>
        <v>5.9784735812133079</v>
      </c>
      <c r="AD64" s="109">
        <f t="shared" si="15"/>
        <v>-21.084872755454697</v>
      </c>
      <c r="AE64" s="109">
        <f t="shared" si="16"/>
        <v>23.041819917881313</v>
      </c>
      <c r="AF64" s="109">
        <f t="shared" si="17"/>
        <v>-3.0984216389208838</v>
      </c>
      <c r="AG64" s="109">
        <f t="shared" si="18"/>
        <v>-8.0984216389208843</v>
      </c>
      <c r="AH64" s="109">
        <f t="shared" si="19"/>
        <v>1.9015783610791162</v>
      </c>
      <c r="AI64" s="109">
        <f t="shared" si="20"/>
        <v>-14.216908944610486</v>
      </c>
      <c r="AJ64" s="109">
        <f t="shared" si="21"/>
        <v>8.0200656667687173</v>
      </c>
      <c r="AK64" s="109">
        <f t="shared" si="22"/>
        <v>-3.2152606811426252</v>
      </c>
      <c r="AL64" s="109">
        <f t="shared" si="23"/>
        <v>-8.2152606811426256</v>
      </c>
      <c r="AM64" s="109">
        <f t="shared" si="24"/>
        <v>1.7847393188573748</v>
      </c>
      <c r="AN64" s="109">
        <f t="shared" si="25"/>
        <v>-14.138467784238092</v>
      </c>
      <c r="AO64" s="109">
        <f t="shared" si="26"/>
        <v>7.7079464219528404</v>
      </c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</row>
    <row r="65" spans="1:128" s="5" customFormat="1" x14ac:dyDescent="0.25">
      <c r="A65" s="22" t="s">
        <v>17</v>
      </c>
      <c r="B65" s="33" t="s">
        <v>112</v>
      </c>
      <c r="C65" s="22" t="s">
        <v>108</v>
      </c>
      <c r="D65" s="26">
        <v>8</v>
      </c>
      <c r="E65" s="90">
        <v>445.50259999999997</v>
      </c>
      <c r="F65" s="90">
        <f t="shared" si="2"/>
        <v>446.09999999999997</v>
      </c>
      <c r="G65" s="149">
        <v>0.50629999999999997</v>
      </c>
      <c r="H65" s="149">
        <v>9.11E-2</v>
      </c>
      <c r="I65" s="147">
        <f t="shared" si="3"/>
        <v>0.59739999999999993</v>
      </c>
      <c r="J65" s="91">
        <f t="shared" si="4"/>
        <v>1340.2791439018572</v>
      </c>
      <c r="K65" s="60">
        <v>445.29</v>
      </c>
      <c r="L65" s="60">
        <v>445.87</v>
      </c>
      <c r="M65" s="131">
        <v>0.48720000000000002</v>
      </c>
      <c r="N65" s="131">
        <v>9.2999999999999999E-2</v>
      </c>
      <c r="O65" s="131">
        <v>0.58020000000000005</v>
      </c>
      <c r="P65" s="163">
        <v>1302.3979999999999</v>
      </c>
      <c r="Q65" s="24">
        <f t="shared" si="27"/>
        <v>-3.772466916847709</v>
      </c>
      <c r="R65" s="24">
        <f t="shared" si="28"/>
        <v>2.0856201975850701</v>
      </c>
      <c r="S65" s="24">
        <f t="shared" si="5"/>
        <v>-2.8791429527954273</v>
      </c>
      <c r="T65" s="24">
        <f t="shared" si="6"/>
        <v>-2.8263622599973215</v>
      </c>
      <c r="U65" s="115"/>
      <c r="V65" s="109">
        <f t="shared" si="7"/>
        <v>-3.469503045060887</v>
      </c>
      <c r="W65" s="109">
        <f t="shared" si="8"/>
        <v>-8.4695030450608861</v>
      </c>
      <c r="X65" s="109">
        <f t="shared" si="9"/>
        <v>1.530496954939113</v>
      </c>
      <c r="Y65" s="109">
        <f t="shared" si="10"/>
        <v>-11.094428087714254</v>
      </c>
      <c r="Z65" s="109">
        <f t="shared" si="11"/>
        <v>4.1554219975924802</v>
      </c>
      <c r="AA65" s="109">
        <f t="shared" si="12"/>
        <v>0.97847358121330807</v>
      </c>
      <c r="AB65" s="109">
        <f t="shared" si="13"/>
        <v>-4.0215264187866921</v>
      </c>
      <c r="AC65" s="109">
        <f t="shared" si="14"/>
        <v>5.9784735812133079</v>
      </c>
      <c r="AD65" s="109">
        <f t="shared" si="15"/>
        <v>-21.084872755454697</v>
      </c>
      <c r="AE65" s="109">
        <f t="shared" si="16"/>
        <v>23.041819917881313</v>
      </c>
      <c r="AF65" s="109">
        <f t="shared" si="17"/>
        <v>-3.0984216389208838</v>
      </c>
      <c r="AG65" s="109">
        <f t="shared" si="18"/>
        <v>-8.0984216389208843</v>
      </c>
      <c r="AH65" s="109">
        <f t="shared" si="19"/>
        <v>1.9015783610791162</v>
      </c>
      <c r="AI65" s="109">
        <f t="shared" si="20"/>
        <v>-14.216908944610486</v>
      </c>
      <c r="AJ65" s="109">
        <f t="shared" si="21"/>
        <v>8.0200656667687173</v>
      </c>
      <c r="AK65" s="109">
        <f t="shared" si="22"/>
        <v>-3.2152606811426252</v>
      </c>
      <c r="AL65" s="109">
        <f t="shared" si="23"/>
        <v>-8.2152606811426256</v>
      </c>
      <c r="AM65" s="109">
        <f t="shared" si="24"/>
        <v>1.7847393188573748</v>
      </c>
      <c r="AN65" s="109">
        <f t="shared" si="25"/>
        <v>-14.138467784238092</v>
      </c>
      <c r="AO65" s="109">
        <f t="shared" si="26"/>
        <v>7.7079464219528404</v>
      </c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</row>
    <row r="66" spans="1:128" s="5" customFormat="1" x14ac:dyDescent="0.25">
      <c r="A66" s="22" t="s">
        <v>17</v>
      </c>
      <c r="B66" s="33" t="s">
        <v>112</v>
      </c>
      <c r="C66" s="22" t="s">
        <v>108</v>
      </c>
      <c r="D66" s="26">
        <v>9</v>
      </c>
      <c r="E66" s="90">
        <v>445.255</v>
      </c>
      <c r="F66" s="90">
        <f t="shared" si="2"/>
        <v>447.09999999999997</v>
      </c>
      <c r="G66" s="149">
        <v>1.6002000000000001</v>
      </c>
      <c r="H66" s="149">
        <v>0.24479999999999999</v>
      </c>
      <c r="I66" s="147">
        <f t="shared" si="3"/>
        <v>1.845</v>
      </c>
      <c r="J66" s="91">
        <f t="shared" si="4"/>
        <v>4137.2234767867867</v>
      </c>
      <c r="K66" s="60"/>
      <c r="L66" s="60">
        <v>446.94</v>
      </c>
      <c r="M66" s="131"/>
      <c r="N66" s="131">
        <v>0.24690000000000001</v>
      </c>
      <c r="O66" s="131"/>
      <c r="P66" s="163"/>
      <c r="Q66" s="24"/>
      <c r="R66" s="24">
        <f t="shared" si="28"/>
        <v>0.85784313725490946</v>
      </c>
      <c r="S66" s="24"/>
      <c r="T66" s="24"/>
      <c r="U66" s="115" t="s">
        <v>158</v>
      </c>
      <c r="V66" s="109">
        <f t="shared" si="7"/>
        <v>-3.469503045060887</v>
      </c>
      <c r="W66" s="109">
        <f t="shared" si="8"/>
        <v>-8.4695030450608861</v>
      </c>
      <c r="X66" s="109">
        <f t="shared" si="9"/>
        <v>1.530496954939113</v>
      </c>
      <c r="Y66" s="109">
        <f t="shared" si="10"/>
        <v>-11.094428087714254</v>
      </c>
      <c r="Z66" s="109">
        <f t="shared" si="11"/>
        <v>4.1554219975924802</v>
      </c>
      <c r="AA66" s="109">
        <f t="shared" si="12"/>
        <v>0.97847358121330807</v>
      </c>
      <c r="AB66" s="109">
        <f t="shared" si="13"/>
        <v>-4.0215264187866921</v>
      </c>
      <c r="AC66" s="109">
        <f t="shared" si="14"/>
        <v>5.9784735812133079</v>
      </c>
      <c r="AD66" s="109">
        <f t="shared" si="15"/>
        <v>-21.084872755454697</v>
      </c>
      <c r="AE66" s="109">
        <f t="shared" si="16"/>
        <v>23.041819917881313</v>
      </c>
      <c r="AF66" s="109">
        <f t="shared" si="17"/>
        <v>-3.0984216389208838</v>
      </c>
      <c r="AG66" s="109">
        <f t="shared" si="18"/>
        <v>-8.0984216389208843</v>
      </c>
      <c r="AH66" s="109">
        <f t="shared" si="19"/>
        <v>1.9015783610791162</v>
      </c>
      <c r="AI66" s="109">
        <f t="shared" si="20"/>
        <v>-14.216908944610486</v>
      </c>
      <c r="AJ66" s="109">
        <f t="shared" si="21"/>
        <v>8.0200656667687173</v>
      </c>
      <c r="AK66" s="109">
        <f t="shared" si="22"/>
        <v>-3.2152606811426252</v>
      </c>
      <c r="AL66" s="109">
        <f t="shared" si="23"/>
        <v>-8.2152606811426256</v>
      </c>
      <c r="AM66" s="109">
        <f t="shared" si="24"/>
        <v>1.7847393188573748</v>
      </c>
      <c r="AN66" s="109">
        <f t="shared" si="25"/>
        <v>-14.138467784238092</v>
      </c>
      <c r="AO66" s="109">
        <f t="shared" si="26"/>
        <v>7.7079464219528404</v>
      </c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</row>
    <row r="67" spans="1:128" s="5" customFormat="1" x14ac:dyDescent="0.25">
      <c r="A67" s="22" t="s">
        <v>18</v>
      </c>
      <c r="B67" s="33" t="s">
        <v>66</v>
      </c>
      <c r="C67" s="125" t="s">
        <v>170</v>
      </c>
      <c r="D67" s="26">
        <v>1</v>
      </c>
      <c r="E67" s="90">
        <v>445.5745</v>
      </c>
      <c r="F67" s="90">
        <f t="shared" si="2"/>
        <v>445.6</v>
      </c>
      <c r="G67" s="149">
        <v>1.5100000000000001E-2</v>
      </c>
      <c r="H67" s="149">
        <v>1.04E-2</v>
      </c>
      <c r="I67" s="147">
        <f t="shared" si="3"/>
        <v>2.5500000000000002E-2</v>
      </c>
      <c r="J67" s="91">
        <f t="shared" si="4"/>
        <v>57.228250922731149</v>
      </c>
      <c r="K67" s="58">
        <v>445.3</v>
      </c>
      <c r="L67" s="58">
        <v>445.3</v>
      </c>
      <c r="M67" s="131"/>
      <c r="N67" s="131"/>
      <c r="O67" s="131">
        <v>2.7300000000000001E-2</v>
      </c>
      <c r="P67" s="63">
        <v>61</v>
      </c>
      <c r="Q67" s="24"/>
      <c r="R67" s="24"/>
      <c r="S67" s="24">
        <f t="shared" si="5"/>
        <v>7.0588235294117618</v>
      </c>
      <c r="T67" s="24">
        <f t="shared" si="6"/>
        <v>6.5907117838730001</v>
      </c>
      <c r="U67" s="115"/>
      <c r="V67" s="109">
        <f t="shared" si="7"/>
        <v>-3.469503045060887</v>
      </c>
      <c r="W67" s="109">
        <f t="shared" si="8"/>
        <v>-8.4695030450608861</v>
      </c>
      <c r="X67" s="109">
        <f t="shared" si="9"/>
        <v>1.530496954939113</v>
      </c>
      <c r="Y67" s="109">
        <f t="shared" si="10"/>
        <v>-11.094428087714254</v>
      </c>
      <c r="Z67" s="109">
        <f t="shared" si="11"/>
        <v>4.1554219975924802</v>
      </c>
      <c r="AA67" s="109">
        <f t="shared" si="12"/>
        <v>0.97847358121330807</v>
      </c>
      <c r="AB67" s="109">
        <f t="shared" si="13"/>
        <v>-4.0215264187866921</v>
      </c>
      <c r="AC67" s="109">
        <f t="shared" si="14"/>
        <v>5.9784735812133079</v>
      </c>
      <c r="AD67" s="109">
        <f t="shared" si="15"/>
        <v>-21.084872755454697</v>
      </c>
      <c r="AE67" s="109">
        <f t="shared" si="16"/>
        <v>23.041819917881313</v>
      </c>
      <c r="AF67" s="109">
        <f t="shared" si="17"/>
        <v>-3.0984216389208838</v>
      </c>
      <c r="AG67" s="109">
        <f t="shared" si="18"/>
        <v>-8.0984216389208843</v>
      </c>
      <c r="AH67" s="109">
        <f t="shared" si="19"/>
        <v>1.9015783610791162</v>
      </c>
      <c r="AI67" s="109">
        <f t="shared" si="20"/>
        <v>-14.216908944610486</v>
      </c>
      <c r="AJ67" s="109">
        <f t="shared" si="21"/>
        <v>8.0200656667687173</v>
      </c>
      <c r="AK67" s="109">
        <f t="shared" si="22"/>
        <v>-3.2152606811426252</v>
      </c>
      <c r="AL67" s="109">
        <f t="shared" si="23"/>
        <v>-8.2152606811426256</v>
      </c>
      <c r="AM67" s="109">
        <f t="shared" si="24"/>
        <v>1.7847393188573748</v>
      </c>
      <c r="AN67" s="109">
        <f t="shared" si="25"/>
        <v>-14.138467784238092</v>
      </c>
      <c r="AO67" s="109">
        <f t="shared" si="26"/>
        <v>7.7079464219528404</v>
      </c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</row>
    <row r="68" spans="1:128" s="5" customFormat="1" x14ac:dyDescent="0.25">
      <c r="A68" s="22" t="s">
        <v>18</v>
      </c>
      <c r="B68" s="33" t="s">
        <v>66</v>
      </c>
      <c r="C68" s="125" t="s">
        <v>170</v>
      </c>
      <c r="D68" s="26">
        <v>2</v>
      </c>
      <c r="E68" s="90">
        <v>445.66090000000003</v>
      </c>
      <c r="F68" s="90">
        <f t="shared" si="2"/>
        <v>445.70000000000005</v>
      </c>
      <c r="G68" s="149">
        <v>2.7199999999999998E-2</v>
      </c>
      <c r="H68" s="149">
        <v>1.1900000000000001E-2</v>
      </c>
      <c r="I68" s="147">
        <f t="shared" si="3"/>
        <v>3.9099999999999996E-2</v>
      </c>
      <c r="J68" s="91">
        <f t="shared" si="4"/>
        <v>87.731962771092057</v>
      </c>
      <c r="K68" s="58">
        <v>445.4</v>
      </c>
      <c r="L68" s="58">
        <v>445.4</v>
      </c>
      <c r="M68" s="131"/>
      <c r="N68" s="131"/>
      <c r="O68" s="131">
        <v>3.8899999999999997E-2</v>
      </c>
      <c r="P68" s="63">
        <v>87</v>
      </c>
      <c r="Q68" s="24"/>
      <c r="R68" s="24"/>
      <c r="S68" s="24">
        <f t="shared" si="5"/>
        <v>-0.51150895140664654</v>
      </c>
      <c r="T68" s="24">
        <f t="shared" si="6"/>
        <v>-0.83431710402043002</v>
      </c>
      <c r="U68" s="115"/>
      <c r="V68" s="109">
        <f t="shared" si="7"/>
        <v>-3.469503045060887</v>
      </c>
      <c r="W68" s="109">
        <f t="shared" si="8"/>
        <v>-8.4695030450608861</v>
      </c>
      <c r="X68" s="109">
        <f t="shared" si="9"/>
        <v>1.530496954939113</v>
      </c>
      <c r="Y68" s="109">
        <f t="shared" si="10"/>
        <v>-11.094428087714254</v>
      </c>
      <c r="Z68" s="109">
        <f t="shared" si="11"/>
        <v>4.1554219975924802</v>
      </c>
      <c r="AA68" s="109">
        <f t="shared" si="12"/>
        <v>0.97847358121330807</v>
      </c>
      <c r="AB68" s="109">
        <f t="shared" si="13"/>
        <v>-4.0215264187866921</v>
      </c>
      <c r="AC68" s="109">
        <f t="shared" si="14"/>
        <v>5.9784735812133079</v>
      </c>
      <c r="AD68" s="109">
        <f t="shared" si="15"/>
        <v>-21.084872755454697</v>
      </c>
      <c r="AE68" s="109">
        <f t="shared" si="16"/>
        <v>23.041819917881313</v>
      </c>
      <c r="AF68" s="109">
        <f t="shared" si="17"/>
        <v>-3.0984216389208838</v>
      </c>
      <c r="AG68" s="109">
        <f t="shared" si="18"/>
        <v>-8.0984216389208843</v>
      </c>
      <c r="AH68" s="109">
        <f t="shared" si="19"/>
        <v>1.9015783610791162</v>
      </c>
      <c r="AI68" s="109">
        <f t="shared" si="20"/>
        <v>-14.216908944610486</v>
      </c>
      <c r="AJ68" s="109">
        <f t="shared" si="21"/>
        <v>8.0200656667687173</v>
      </c>
      <c r="AK68" s="109">
        <f t="shared" si="22"/>
        <v>-3.2152606811426252</v>
      </c>
      <c r="AL68" s="109">
        <f t="shared" si="23"/>
        <v>-8.2152606811426256</v>
      </c>
      <c r="AM68" s="109">
        <f t="shared" si="24"/>
        <v>1.7847393188573748</v>
      </c>
      <c r="AN68" s="109">
        <f t="shared" si="25"/>
        <v>-14.138467784238092</v>
      </c>
      <c r="AO68" s="109">
        <f t="shared" si="26"/>
        <v>7.7079464219528404</v>
      </c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</row>
    <row r="69" spans="1:128" s="5" customFormat="1" x14ac:dyDescent="0.25">
      <c r="A69" s="22" t="s">
        <v>18</v>
      </c>
      <c r="B69" s="33" t="s">
        <v>66</v>
      </c>
      <c r="C69" s="125" t="s">
        <v>170</v>
      </c>
      <c r="D69" s="26">
        <v>3</v>
      </c>
      <c r="E69" s="90">
        <v>445.95569999999992</v>
      </c>
      <c r="F69" s="90">
        <f t="shared" ref="F69:F141" si="29">E69+G69+H69</f>
        <v>445.99999999999989</v>
      </c>
      <c r="G69" s="149">
        <v>3.4500000000000003E-2</v>
      </c>
      <c r="H69" s="149">
        <v>9.7999999999999997E-3</v>
      </c>
      <c r="I69" s="147">
        <f t="shared" ref="I69:I141" si="30">G69+H69</f>
        <v>4.4300000000000006E-2</v>
      </c>
      <c r="J69" s="91">
        <f t="shared" ref="J69:J141" si="31">(1.6061/(1.6061-(I69/F69)))*(I69/F69)*1000000</f>
        <v>99.333497422712455</v>
      </c>
      <c r="K69" s="58">
        <v>445.7</v>
      </c>
      <c r="L69" s="58">
        <v>445.7</v>
      </c>
      <c r="M69" s="131"/>
      <c r="N69" s="131"/>
      <c r="O69" s="131">
        <v>4.2200000000000001E-2</v>
      </c>
      <c r="P69" s="63">
        <v>95</v>
      </c>
      <c r="Q69" s="24"/>
      <c r="R69" s="24"/>
      <c r="S69" s="24">
        <f t="shared" ref="S69:S141" si="32">((O69-I69)/I69)*100</f>
        <v>-4.740406320541771</v>
      </c>
      <c r="T69" s="24">
        <f t="shared" ref="T69:T141" si="33">((P69-J69)/J69)*100</f>
        <v>-4.3625740914681685</v>
      </c>
      <c r="U69" s="115"/>
      <c r="V69" s="109">
        <f t="shared" ref="V69:V100" si="34">$Q$224</f>
        <v>-3.469503045060887</v>
      </c>
      <c r="W69" s="109">
        <f t="shared" ref="W69:W100" si="35">$Q$224-5</f>
        <v>-8.4695030450608861</v>
      </c>
      <c r="X69" s="109">
        <f t="shared" ref="X69:X100" si="36">$Q$224+5</f>
        <v>1.530496954939113</v>
      </c>
      <c r="Y69" s="109">
        <f t="shared" ref="Y69:Y100" si="37">($Q$224-(3*$Q$227))</f>
        <v>-11.094428087714254</v>
      </c>
      <c r="Z69" s="109">
        <f t="shared" ref="Z69:Z100" si="38">($Q$224+(3*$Q$227))</f>
        <v>4.1554219975924802</v>
      </c>
      <c r="AA69" s="109">
        <f t="shared" ref="AA69:AA100" si="39">$R$224</f>
        <v>0.97847358121330807</v>
      </c>
      <c r="AB69" s="109">
        <f t="shared" ref="AB69:AB100" si="40">$R$224-5</f>
        <v>-4.0215264187866921</v>
      </c>
      <c r="AC69" s="109">
        <f t="shared" ref="AC69:AC100" si="41">$R$224+5</f>
        <v>5.9784735812133079</v>
      </c>
      <c r="AD69" s="109">
        <f t="shared" ref="AD69:AD100" si="42">($R$224-(3*$R$227))</f>
        <v>-21.084872755454697</v>
      </c>
      <c r="AE69" s="109">
        <f t="shared" ref="AE69:AE100" si="43">($R$224+(3*$R$227))</f>
        <v>23.041819917881313</v>
      </c>
      <c r="AF69" s="109">
        <f t="shared" ref="AF69:AF100" si="44">$S$224</f>
        <v>-3.0984216389208838</v>
      </c>
      <c r="AG69" s="109">
        <f t="shared" ref="AG69:AG100" si="45">$S$224-5</f>
        <v>-8.0984216389208843</v>
      </c>
      <c r="AH69" s="109">
        <f t="shared" ref="AH69:AH100" si="46">$S$224+5</f>
        <v>1.9015783610791162</v>
      </c>
      <c r="AI69" s="109">
        <f t="shared" ref="AI69:AI100" si="47">($S$224-(3*$S$227))</f>
        <v>-14.216908944610486</v>
      </c>
      <c r="AJ69" s="109">
        <f t="shared" ref="AJ69:AJ100" si="48">($S$224+(3*$S$227))</f>
        <v>8.0200656667687173</v>
      </c>
      <c r="AK69" s="109">
        <f t="shared" ref="AK69:AK100" si="49">$T$224</f>
        <v>-3.2152606811426252</v>
      </c>
      <c r="AL69" s="109">
        <f t="shared" ref="AL69:AL100" si="50">$T$224-5</f>
        <v>-8.2152606811426256</v>
      </c>
      <c r="AM69" s="109">
        <f t="shared" ref="AM69:AM100" si="51">$T$224+5</f>
        <v>1.7847393188573748</v>
      </c>
      <c r="AN69" s="109">
        <f t="shared" ref="AN69:AN100" si="52">($T$224-(3*$T$227))</f>
        <v>-14.138467784238092</v>
      </c>
      <c r="AO69" s="109">
        <f t="shared" ref="AO69:AO100" si="53">($T$224+(3*$T$227))</f>
        <v>7.7079464219528404</v>
      </c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</row>
    <row r="70" spans="1:128" s="5" customFormat="1" x14ac:dyDescent="0.25">
      <c r="A70" s="22" t="s">
        <v>18</v>
      </c>
      <c r="B70" s="33" t="s">
        <v>66</v>
      </c>
      <c r="C70" s="125" t="s">
        <v>170</v>
      </c>
      <c r="D70" s="26">
        <v>4</v>
      </c>
      <c r="E70" s="90">
        <v>445.23880000000003</v>
      </c>
      <c r="F70" s="90">
        <f t="shared" si="29"/>
        <v>445.3</v>
      </c>
      <c r="G70" s="149">
        <v>5.1400000000000001E-2</v>
      </c>
      <c r="H70" s="149">
        <v>9.7999999999999997E-3</v>
      </c>
      <c r="I70" s="147">
        <f t="shared" si="30"/>
        <v>6.1200000000000004E-2</v>
      </c>
      <c r="J70" s="91">
        <f t="shared" si="31"/>
        <v>137.4471982658718</v>
      </c>
      <c r="K70" s="58">
        <v>445</v>
      </c>
      <c r="L70" s="58">
        <v>445.1</v>
      </c>
      <c r="M70" s="131">
        <v>5.0900000000000001E-2</v>
      </c>
      <c r="N70" s="131">
        <v>8.0999999999999996E-3</v>
      </c>
      <c r="O70" s="131">
        <v>5.8999999999999997E-2</v>
      </c>
      <c r="P70" s="63">
        <v>133</v>
      </c>
      <c r="Q70" s="24">
        <f t="shared" ref="Q70:Q129" si="54">((M70-G70)/G70)*100</f>
        <v>-0.97276264591439776</v>
      </c>
      <c r="R70" s="24">
        <f t="shared" ref="R70:R129" si="55">((N70-H70)/H70)*100</f>
        <v>-17.346938775510207</v>
      </c>
      <c r="S70" s="24">
        <f t="shared" si="32"/>
        <v>-3.5947712418300775</v>
      </c>
      <c r="T70" s="24">
        <f t="shared" si="33"/>
        <v>-3.2355685106576999</v>
      </c>
      <c r="U70" s="115"/>
      <c r="V70" s="109">
        <f t="shared" si="34"/>
        <v>-3.469503045060887</v>
      </c>
      <c r="W70" s="109">
        <f t="shared" si="35"/>
        <v>-8.4695030450608861</v>
      </c>
      <c r="X70" s="109">
        <f t="shared" si="36"/>
        <v>1.530496954939113</v>
      </c>
      <c r="Y70" s="109">
        <f t="shared" si="37"/>
        <v>-11.094428087714254</v>
      </c>
      <c r="Z70" s="109">
        <f t="shared" si="38"/>
        <v>4.1554219975924802</v>
      </c>
      <c r="AA70" s="109">
        <f t="shared" si="39"/>
        <v>0.97847358121330807</v>
      </c>
      <c r="AB70" s="109">
        <f t="shared" si="40"/>
        <v>-4.0215264187866921</v>
      </c>
      <c r="AC70" s="109">
        <f t="shared" si="41"/>
        <v>5.9784735812133079</v>
      </c>
      <c r="AD70" s="109">
        <f t="shared" si="42"/>
        <v>-21.084872755454697</v>
      </c>
      <c r="AE70" s="109">
        <f t="shared" si="43"/>
        <v>23.041819917881313</v>
      </c>
      <c r="AF70" s="109">
        <f t="shared" si="44"/>
        <v>-3.0984216389208838</v>
      </c>
      <c r="AG70" s="109">
        <f t="shared" si="45"/>
        <v>-8.0984216389208843</v>
      </c>
      <c r="AH70" s="109">
        <f t="shared" si="46"/>
        <v>1.9015783610791162</v>
      </c>
      <c r="AI70" s="109">
        <f t="shared" si="47"/>
        <v>-14.216908944610486</v>
      </c>
      <c r="AJ70" s="109">
        <f t="shared" si="48"/>
        <v>8.0200656667687173</v>
      </c>
      <c r="AK70" s="109">
        <f t="shared" si="49"/>
        <v>-3.2152606811426252</v>
      </c>
      <c r="AL70" s="109">
        <f t="shared" si="50"/>
        <v>-8.2152606811426256</v>
      </c>
      <c r="AM70" s="109">
        <f t="shared" si="51"/>
        <v>1.7847393188573748</v>
      </c>
      <c r="AN70" s="109">
        <f t="shared" si="52"/>
        <v>-14.138467784238092</v>
      </c>
      <c r="AO70" s="109">
        <f t="shared" si="53"/>
        <v>7.7079464219528404</v>
      </c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</row>
    <row r="71" spans="1:128" s="5" customFormat="1" x14ac:dyDescent="0.25">
      <c r="A71" s="22" t="s">
        <v>18</v>
      </c>
      <c r="B71" s="33" t="s">
        <v>66</v>
      </c>
      <c r="C71" s="125" t="s">
        <v>170</v>
      </c>
      <c r="D71" s="26">
        <v>5</v>
      </c>
      <c r="E71" s="90">
        <v>445.79820000000001</v>
      </c>
      <c r="F71" s="90">
        <f t="shared" si="29"/>
        <v>445.90000000000003</v>
      </c>
      <c r="G71" s="149">
        <v>9.0700000000000003E-2</v>
      </c>
      <c r="H71" s="149">
        <v>1.11E-2</v>
      </c>
      <c r="I71" s="147">
        <f t="shared" si="30"/>
        <v>0.1018</v>
      </c>
      <c r="J71" s="91">
        <f t="shared" si="31"/>
        <v>228.33476703897486</v>
      </c>
      <c r="K71" s="58">
        <v>445.7</v>
      </c>
      <c r="L71" s="58">
        <v>445.8</v>
      </c>
      <c r="M71" s="131">
        <v>8.7800000000000003E-2</v>
      </c>
      <c r="N71" s="131">
        <v>3.8E-3</v>
      </c>
      <c r="O71" s="131">
        <v>9.1600000000000001E-2</v>
      </c>
      <c r="P71" s="63">
        <v>205</v>
      </c>
      <c r="Q71" s="24">
        <f t="shared" si="54"/>
        <v>-3.1973539140022043</v>
      </c>
      <c r="R71" s="24">
        <f t="shared" si="55"/>
        <v>-65.765765765765778</v>
      </c>
      <c r="S71" s="24">
        <f t="shared" si="32"/>
        <v>-10.019646365422398</v>
      </c>
      <c r="T71" s="24">
        <f t="shared" si="33"/>
        <v>-10.219541833938854</v>
      </c>
      <c r="U71" s="115"/>
      <c r="V71" s="109">
        <f t="shared" si="34"/>
        <v>-3.469503045060887</v>
      </c>
      <c r="W71" s="109">
        <f t="shared" si="35"/>
        <v>-8.4695030450608861</v>
      </c>
      <c r="X71" s="109">
        <f t="shared" si="36"/>
        <v>1.530496954939113</v>
      </c>
      <c r="Y71" s="109">
        <f t="shared" si="37"/>
        <v>-11.094428087714254</v>
      </c>
      <c r="Z71" s="109">
        <f t="shared" si="38"/>
        <v>4.1554219975924802</v>
      </c>
      <c r="AA71" s="109">
        <f t="shared" si="39"/>
        <v>0.97847358121330807</v>
      </c>
      <c r="AB71" s="109">
        <f t="shared" si="40"/>
        <v>-4.0215264187866921</v>
      </c>
      <c r="AC71" s="109">
        <f t="shared" si="41"/>
        <v>5.9784735812133079</v>
      </c>
      <c r="AD71" s="109">
        <f t="shared" si="42"/>
        <v>-21.084872755454697</v>
      </c>
      <c r="AE71" s="109">
        <f t="shared" si="43"/>
        <v>23.041819917881313</v>
      </c>
      <c r="AF71" s="109">
        <f t="shared" si="44"/>
        <v>-3.0984216389208838</v>
      </c>
      <c r="AG71" s="109">
        <f t="shared" si="45"/>
        <v>-8.0984216389208843</v>
      </c>
      <c r="AH71" s="109">
        <f t="shared" si="46"/>
        <v>1.9015783610791162</v>
      </c>
      <c r="AI71" s="109">
        <f t="shared" si="47"/>
        <v>-14.216908944610486</v>
      </c>
      <c r="AJ71" s="109">
        <f t="shared" si="48"/>
        <v>8.0200656667687173</v>
      </c>
      <c r="AK71" s="109">
        <f t="shared" si="49"/>
        <v>-3.2152606811426252</v>
      </c>
      <c r="AL71" s="109">
        <f t="shared" si="50"/>
        <v>-8.2152606811426256</v>
      </c>
      <c r="AM71" s="109">
        <f t="shared" si="51"/>
        <v>1.7847393188573748</v>
      </c>
      <c r="AN71" s="109">
        <f t="shared" si="52"/>
        <v>-14.138467784238092</v>
      </c>
      <c r="AO71" s="109">
        <f t="shared" si="53"/>
        <v>7.7079464219528404</v>
      </c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</row>
    <row r="72" spans="1:128" s="5" customFormat="1" x14ac:dyDescent="0.25">
      <c r="A72" s="22" t="s">
        <v>18</v>
      </c>
      <c r="B72" s="33" t="s">
        <v>66</v>
      </c>
      <c r="C72" s="125" t="s">
        <v>170</v>
      </c>
      <c r="D72" s="26">
        <v>6</v>
      </c>
      <c r="E72" s="90">
        <v>445.45140000000004</v>
      </c>
      <c r="F72" s="90">
        <f t="shared" si="29"/>
        <v>445.6</v>
      </c>
      <c r="G72" s="149">
        <v>0.128</v>
      </c>
      <c r="H72" s="149">
        <v>2.06E-2</v>
      </c>
      <c r="I72" s="147">
        <f t="shared" si="30"/>
        <v>0.14860000000000001</v>
      </c>
      <c r="J72" s="91">
        <f t="shared" si="31"/>
        <v>333.55220153308551</v>
      </c>
      <c r="K72" s="58">
        <v>445.3</v>
      </c>
      <c r="L72" s="58">
        <v>445.4</v>
      </c>
      <c r="M72" s="131">
        <v>0.1241</v>
      </c>
      <c r="N72" s="131">
        <v>5.5999999999999999E-3</v>
      </c>
      <c r="O72" s="131">
        <v>0.12970000000000001</v>
      </c>
      <c r="P72" s="63">
        <v>291</v>
      </c>
      <c r="Q72" s="24">
        <f t="shared" si="54"/>
        <v>-3.0468750000000004</v>
      </c>
      <c r="R72" s="24">
        <f t="shared" si="55"/>
        <v>-72.815533980582529</v>
      </c>
      <c r="S72" s="24">
        <f t="shared" si="32"/>
        <v>-12.718707940780618</v>
      </c>
      <c r="T72" s="24">
        <f t="shared" si="33"/>
        <v>-12.757283968597848</v>
      </c>
      <c r="U72" s="115"/>
      <c r="V72" s="109">
        <f t="shared" si="34"/>
        <v>-3.469503045060887</v>
      </c>
      <c r="W72" s="109">
        <f t="shared" si="35"/>
        <v>-8.4695030450608861</v>
      </c>
      <c r="X72" s="109">
        <f t="shared" si="36"/>
        <v>1.530496954939113</v>
      </c>
      <c r="Y72" s="109">
        <f t="shared" si="37"/>
        <v>-11.094428087714254</v>
      </c>
      <c r="Z72" s="109">
        <f t="shared" si="38"/>
        <v>4.1554219975924802</v>
      </c>
      <c r="AA72" s="109">
        <f t="shared" si="39"/>
        <v>0.97847358121330807</v>
      </c>
      <c r="AB72" s="109">
        <f t="shared" si="40"/>
        <v>-4.0215264187866921</v>
      </c>
      <c r="AC72" s="109">
        <f t="shared" si="41"/>
        <v>5.9784735812133079</v>
      </c>
      <c r="AD72" s="109">
        <f t="shared" si="42"/>
        <v>-21.084872755454697</v>
      </c>
      <c r="AE72" s="109">
        <f t="shared" si="43"/>
        <v>23.041819917881313</v>
      </c>
      <c r="AF72" s="109">
        <f t="shared" si="44"/>
        <v>-3.0984216389208838</v>
      </c>
      <c r="AG72" s="109">
        <f t="shared" si="45"/>
        <v>-8.0984216389208843</v>
      </c>
      <c r="AH72" s="109">
        <f t="shared" si="46"/>
        <v>1.9015783610791162</v>
      </c>
      <c r="AI72" s="109">
        <f t="shared" si="47"/>
        <v>-14.216908944610486</v>
      </c>
      <c r="AJ72" s="109">
        <f t="shared" si="48"/>
        <v>8.0200656667687173</v>
      </c>
      <c r="AK72" s="109">
        <f t="shared" si="49"/>
        <v>-3.2152606811426252</v>
      </c>
      <c r="AL72" s="109">
        <f t="shared" si="50"/>
        <v>-8.2152606811426256</v>
      </c>
      <c r="AM72" s="109">
        <f t="shared" si="51"/>
        <v>1.7847393188573748</v>
      </c>
      <c r="AN72" s="109">
        <f t="shared" si="52"/>
        <v>-14.138467784238092</v>
      </c>
      <c r="AO72" s="109">
        <f t="shared" si="53"/>
        <v>7.7079464219528404</v>
      </c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</row>
    <row r="73" spans="1:128" s="5" customFormat="1" x14ac:dyDescent="0.25">
      <c r="A73" s="22" t="s">
        <v>18</v>
      </c>
      <c r="B73" s="33" t="s">
        <v>66</v>
      </c>
      <c r="C73" s="125" t="s">
        <v>147</v>
      </c>
      <c r="D73" s="26">
        <v>7</v>
      </c>
      <c r="E73" s="90">
        <v>445.27680000000004</v>
      </c>
      <c r="F73" s="90">
        <f t="shared" si="29"/>
        <v>445.6</v>
      </c>
      <c r="G73" s="149">
        <v>0.26979999999999998</v>
      </c>
      <c r="H73" s="149">
        <v>5.3400000000000003E-2</v>
      </c>
      <c r="I73" s="147">
        <f t="shared" si="30"/>
        <v>0.32319999999999999</v>
      </c>
      <c r="J73" s="91">
        <f t="shared" si="31"/>
        <v>725.64188273748732</v>
      </c>
      <c r="K73" s="58">
        <v>445.1</v>
      </c>
      <c r="L73" s="58">
        <v>445.4</v>
      </c>
      <c r="M73" s="131">
        <v>0.2621</v>
      </c>
      <c r="N73" s="131">
        <v>5.16E-2</v>
      </c>
      <c r="O73" s="131">
        <v>0.31369999999999998</v>
      </c>
      <c r="P73" s="63">
        <v>705</v>
      </c>
      <c r="Q73" s="24">
        <f t="shared" si="54"/>
        <v>-2.8539659006671556</v>
      </c>
      <c r="R73" s="24">
        <f t="shared" si="55"/>
        <v>-3.3707865168539382</v>
      </c>
      <c r="S73" s="24">
        <f t="shared" si="32"/>
        <v>-2.9393564356435671</v>
      </c>
      <c r="T73" s="24">
        <f t="shared" si="33"/>
        <v>-2.8446377239990235</v>
      </c>
      <c r="U73" s="115"/>
      <c r="V73" s="109">
        <f t="shared" si="34"/>
        <v>-3.469503045060887</v>
      </c>
      <c r="W73" s="109">
        <f t="shared" si="35"/>
        <v>-8.4695030450608861</v>
      </c>
      <c r="X73" s="109">
        <f t="shared" si="36"/>
        <v>1.530496954939113</v>
      </c>
      <c r="Y73" s="109">
        <f t="shared" si="37"/>
        <v>-11.094428087714254</v>
      </c>
      <c r="Z73" s="109">
        <f t="shared" si="38"/>
        <v>4.1554219975924802</v>
      </c>
      <c r="AA73" s="109">
        <f t="shared" si="39"/>
        <v>0.97847358121330807</v>
      </c>
      <c r="AB73" s="109">
        <f t="shared" si="40"/>
        <v>-4.0215264187866921</v>
      </c>
      <c r="AC73" s="109">
        <f t="shared" si="41"/>
        <v>5.9784735812133079</v>
      </c>
      <c r="AD73" s="109">
        <f t="shared" si="42"/>
        <v>-21.084872755454697</v>
      </c>
      <c r="AE73" s="109">
        <f t="shared" si="43"/>
        <v>23.041819917881313</v>
      </c>
      <c r="AF73" s="109">
        <f t="shared" si="44"/>
        <v>-3.0984216389208838</v>
      </c>
      <c r="AG73" s="109">
        <f t="shared" si="45"/>
        <v>-8.0984216389208843</v>
      </c>
      <c r="AH73" s="109">
        <f t="shared" si="46"/>
        <v>1.9015783610791162</v>
      </c>
      <c r="AI73" s="109">
        <f t="shared" si="47"/>
        <v>-14.216908944610486</v>
      </c>
      <c r="AJ73" s="109">
        <f t="shared" si="48"/>
        <v>8.0200656667687173</v>
      </c>
      <c r="AK73" s="109">
        <f t="shared" si="49"/>
        <v>-3.2152606811426252</v>
      </c>
      <c r="AL73" s="109">
        <f t="shared" si="50"/>
        <v>-8.2152606811426256</v>
      </c>
      <c r="AM73" s="109">
        <f t="shared" si="51"/>
        <v>1.7847393188573748</v>
      </c>
      <c r="AN73" s="109">
        <f t="shared" si="52"/>
        <v>-14.138467784238092</v>
      </c>
      <c r="AO73" s="109">
        <f t="shared" si="53"/>
        <v>7.7079464219528404</v>
      </c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</row>
    <row r="74" spans="1:128" s="5" customFormat="1" x14ac:dyDescent="0.25">
      <c r="A74" s="22" t="s">
        <v>18</v>
      </c>
      <c r="B74" s="33" t="s">
        <v>66</v>
      </c>
      <c r="C74" s="125" t="s">
        <v>147</v>
      </c>
      <c r="D74" s="26">
        <v>8</v>
      </c>
      <c r="E74" s="90">
        <v>445.70120000000009</v>
      </c>
      <c r="F74" s="90">
        <f t="shared" si="29"/>
        <v>446.30000000000013</v>
      </c>
      <c r="G74" s="149">
        <v>0.50419999999999998</v>
      </c>
      <c r="H74" s="149">
        <v>9.4600000000000004E-2</v>
      </c>
      <c r="I74" s="147">
        <f t="shared" si="30"/>
        <v>0.5988</v>
      </c>
      <c r="J74" s="91">
        <f t="shared" si="31"/>
        <v>1342.8201697330126</v>
      </c>
      <c r="K74" s="58">
        <v>445.4</v>
      </c>
      <c r="L74" s="58">
        <v>446</v>
      </c>
      <c r="M74" s="131">
        <v>0.48559999999999998</v>
      </c>
      <c r="N74" s="131">
        <v>9.5200000000000007E-2</v>
      </c>
      <c r="O74" s="131">
        <v>0.58079999999999998</v>
      </c>
      <c r="P74" s="63">
        <v>1303</v>
      </c>
      <c r="Q74" s="24">
        <f t="shared" si="54"/>
        <v>-3.6890122967076571</v>
      </c>
      <c r="R74" s="24">
        <f t="shared" si="55"/>
        <v>0.63424947145877719</v>
      </c>
      <c r="S74" s="24">
        <f t="shared" si="32"/>
        <v>-3.0060120240480988</v>
      </c>
      <c r="T74" s="24">
        <f t="shared" si="33"/>
        <v>-2.965413435883216</v>
      </c>
      <c r="U74" s="115"/>
      <c r="V74" s="109">
        <f t="shared" si="34"/>
        <v>-3.469503045060887</v>
      </c>
      <c r="W74" s="109">
        <f t="shared" si="35"/>
        <v>-8.4695030450608861</v>
      </c>
      <c r="X74" s="109">
        <f t="shared" si="36"/>
        <v>1.530496954939113</v>
      </c>
      <c r="Y74" s="109">
        <f t="shared" si="37"/>
        <v>-11.094428087714254</v>
      </c>
      <c r="Z74" s="109">
        <f t="shared" si="38"/>
        <v>4.1554219975924802</v>
      </c>
      <c r="AA74" s="109">
        <f t="shared" si="39"/>
        <v>0.97847358121330807</v>
      </c>
      <c r="AB74" s="109">
        <f t="shared" si="40"/>
        <v>-4.0215264187866921</v>
      </c>
      <c r="AC74" s="109">
        <f t="shared" si="41"/>
        <v>5.9784735812133079</v>
      </c>
      <c r="AD74" s="109">
        <f t="shared" si="42"/>
        <v>-21.084872755454697</v>
      </c>
      <c r="AE74" s="109">
        <f t="shared" si="43"/>
        <v>23.041819917881313</v>
      </c>
      <c r="AF74" s="109">
        <f t="shared" si="44"/>
        <v>-3.0984216389208838</v>
      </c>
      <c r="AG74" s="109">
        <f t="shared" si="45"/>
        <v>-8.0984216389208843</v>
      </c>
      <c r="AH74" s="109">
        <f t="shared" si="46"/>
        <v>1.9015783610791162</v>
      </c>
      <c r="AI74" s="109">
        <f t="shared" si="47"/>
        <v>-14.216908944610486</v>
      </c>
      <c r="AJ74" s="109">
        <f t="shared" si="48"/>
        <v>8.0200656667687173</v>
      </c>
      <c r="AK74" s="109">
        <f t="shared" si="49"/>
        <v>-3.2152606811426252</v>
      </c>
      <c r="AL74" s="109">
        <f t="shared" si="50"/>
        <v>-8.2152606811426256</v>
      </c>
      <c r="AM74" s="109">
        <f t="shared" si="51"/>
        <v>1.7847393188573748</v>
      </c>
      <c r="AN74" s="109">
        <f t="shared" si="52"/>
        <v>-14.138467784238092</v>
      </c>
      <c r="AO74" s="109">
        <f t="shared" si="53"/>
        <v>7.7079464219528404</v>
      </c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</row>
    <row r="75" spans="1:128" s="5" customFormat="1" x14ac:dyDescent="0.25">
      <c r="A75" s="22" t="s">
        <v>18</v>
      </c>
      <c r="B75" s="33" t="s">
        <v>66</v>
      </c>
      <c r="C75" s="125" t="s">
        <v>147</v>
      </c>
      <c r="D75" s="26">
        <v>9</v>
      </c>
      <c r="E75" s="90">
        <v>445.65289999999993</v>
      </c>
      <c r="F75" s="90">
        <f t="shared" si="29"/>
        <v>447.49999999999994</v>
      </c>
      <c r="G75" s="149">
        <v>1.5999000000000001</v>
      </c>
      <c r="H75" s="149">
        <v>0.2472</v>
      </c>
      <c r="I75" s="147">
        <f t="shared" si="30"/>
        <v>1.8471000000000002</v>
      </c>
      <c r="J75" s="91">
        <f t="shared" si="31"/>
        <v>4138.2328195556147</v>
      </c>
      <c r="K75" s="58">
        <v>444.6</v>
      </c>
      <c r="L75" s="58">
        <v>446.4</v>
      </c>
      <c r="M75" s="131">
        <v>1.5438000000000001</v>
      </c>
      <c r="N75" s="131">
        <v>0.2482</v>
      </c>
      <c r="O75" s="131">
        <v>1.792</v>
      </c>
      <c r="P75" s="63">
        <v>4024</v>
      </c>
      <c r="Q75" s="24">
        <f t="shared" si="54"/>
        <v>-3.5064691543221476</v>
      </c>
      <c r="R75" s="24">
        <f t="shared" si="55"/>
        <v>0.40453074433656988</v>
      </c>
      <c r="S75" s="24">
        <f t="shared" si="32"/>
        <v>-2.9830545178929206</v>
      </c>
      <c r="T75" s="24">
        <f t="shared" si="33"/>
        <v>-2.7604251509435764</v>
      </c>
      <c r="U75" s="115"/>
      <c r="V75" s="109">
        <f t="shared" si="34"/>
        <v>-3.469503045060887</v>
      </c>
      <c r="W75" s="109">
        <f t="shared" si="35"/>
        <v>-8.4695030450608861</v>
      </c>
      <c r="X75" s="109">
        <f t="shared" si="36"/>
        <v>1.530496954939113</v>
      </c>
      <c r="Y75" s="109">
        <f t="shared" si="37"/>
        <v>-11.094428087714254</v>
      </c>
      <c r="Z75" s="109">
        <f t="shared" si="38"/>
        <v>4.1554219975924802</v>
      </c>
      <c r="AA75" s="109">
        <f t="shared" si="39"/>
        <v>0.97847358121330807</v>
      </c>
      <c r="AB75" s="109">
        <f t="shared" si="40"/>
        <v>-4.0215264187866921</v>
      </c>
      <c r="AC75" s="109">
        <f t="shared" si="41"/>
        <v>5.9784735812133079</v>
      </c>
      <c r="AD75" s="109">
        <f t="shared" si="42"/>
        <v>-21.084872755454697</v>
      </c>
      <c r="AE75" s="109">
        <f t="shared" si="43"/>
        <v>23.041819917881313</v>
      </c>
      <c r="AF75" s="109">
        <f t="shared" si="44"/>
        <v>-3.0984216389208838</v>
      </c>
      <c r="AG75" s="109">
        <f t="shared" si="45"/>
        <v>-8.0984216389208843</v>
      </c>
      <c r="AH75" s="109">
        <f t="shared" si="46"/>
        <v>1.9015783610791162</v>
      </c>
      <c r="AI75" s="109">
        <f t="shared" si="47"/>
        <v>-14.216908944610486</v>
      </c>
      <c r="AJ75" s="109">
        <f t="shared" si="48"/>
        <v>8.0200656667687173</v>
      </c>
      <c r="AK75" s="109">
        <f t="shared" si="49"/>
        <v>-3.2152606811426252</v>
      </c>
      <c r="AL75" s="109">
        <f t="shared" si="50"/>
        <v>-8.2152606811426256</v>
      </c>
      <c r="AM75" s="109">
        <f t="shared" si="51"/>
        <v>1.7847393188573748</v>
      </c>
      <c r="AN75" s="109">
        <f t="shared" si="52"/>
        <v>-14.138467784238092</v>
      </c>
      <c r="AO75" s="109">
        <f t="shared" si="53"/>
        <v>7.7079464219528404</v>
      </c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</row>
    <row r="76" spans="1:128" s="27" customFormat="1" x14ac:dyDescent="0.25">
      <c r="A76" s="152" t="s">
        <v>19</v>
      </c>
      <c r="B76" s="36" t="s">
        <v>67</v>
      </c>
      <c r="C76" s="152" t="s">
        <v>28</v>
      </c>
      <c r="D76" s="26">
        <v>1</v>
      </c>
      <c r="E76" s="90">
        <v>446.06810000000002</v>
      </c>
      <c r="F76" s="90">
        <f t="shared" si="29"/>
        <v>446.1</v>
      </c>
      <c r="G76" s="149">
        <v>2.2200000000000001E-2</v>
      </c>
      <c r="H76" s="149">
        <v>9.7000000000000003E-3</v>
      </c>
      <c r="I76" s="153">
        <f t="shared" si="30"/>
        <v>3.1899999999999998E-2</v>
      </c>
      <c r="J76" s="90">
        <f t="shared" si="31"/>
        <v>71.511814283134683</v>
      </c>
      <c r="K76" s="156">
        <v>442.6</v>
      </c>
      <c r="L76" s="156">
        <v>442.6</v>
      </c>
      <c r="M76" s="131">
        <v>2.0299999999999999E-2</v>
      </c>
      <c r="N76" s="131">
        <v>9.4999999999999998E-3</v>
      </c>
      <c r="O76" s="131">
        <v>2.98E-2</v>
      </c>
      <c r="P76" s="157">
        <v>67</v>
      </c>
      <c r="Q76" s="24">
        <f t="shared" si="54"/>
        <v>-8.558558558558568</v>
      </c>
      <c r="R76" s="24">
        <f t="shared" si="55"/>
        <v>-2.0618556701030983</v>
      </c>
      <c r="S76" s="24">
        <f t="shared" si="32"/>
        <v>-6.5830721003134727</v>
      </c>
      <c r="T76" s="24">
        <f t="shared" si="33"/>
        <v>-6.3091872697722167</v>
      </c>
      <c r="U76" s="115"/>
      <c r="V76" s="109">
        <f t="shared" si="34"/>
        <v>-3.469503045060887</v>
      </c>
      <c r="W76" s="109">
        <f t="shared" si="35"/>
        <v>-8.4695030450608861</v>
      </c>
      <c r="X76" s="109">
        <f t="shared" si="36"/>
        <v>1.530496954939113</v>
      </c>
      <c r="Y76" s="109">
        <f t="shared" si="37"/>
        <v>-11.094428087714254</v>
      </c>
      <c r="Z76" s="109">
        <f t="shared" si="38"/>
        <v>4.1554219975924802</v>
      </c>
      <c r="AA76" s="109">
        <f t="shared" si="39"/>
        <v>0.97847358121330807</v>
      </c>
      <c r="AB76" s="109">
        <f t="shared" si="40"/>
        <v>-4.0215264187866921</v>
      </c>
      <c r="AC76" s="109">
        <f t="shared" si="41"/>
        <v>5.9784735812133079</v>
      </c>
      <c r="AD76" s="109">
        <f t="shared" si="42"/>
        <v>-21.084872755454697</v>
      </c>
      <c r="AE76" s="109">
        <f t="shared" si="43"/>
        <v>23.041819917881313</v>
      </c>
      <c r="AF76" s="109">
        <f t="shared" si="44"/>
        <v>-3.0984216389208838</v>
      </c>
      <c r="AG76" s="109">
        <f t="shared" si="45"/>
        <v>-8.0984216389208843</v>
      </c>
      <c r="AH76" s="109">
        <f t="shared" si="46"/>
        <v>1.9015783610791162</v>
      </c>
      <c r="AI76" s="109">
        <f t="shared" si="47"/>
        <v>-14.216908944610486</v>
      </c>
      <c r="AJ76" s="109">
        <f t="shared" si="48"/>
        <v>8.0200656667687173</v>
      </c>
      <c r="AK76" s="109">
        <f t="shared" si="49"/>
        <v>-3.2152606811426252</v>
      </c>
      <c r="AL76" s="109">
        <f t="shared" si="50"/>
        <v>-8.2152606811426256</v>
      </c>
      <c r="AM76" s="109">
        <f t="shared" si="51"/>
        <v>1.7847393188573748</v>
      </c>
      <c r="AN76" s="109">
        <f t="shared" si="52"/>
        <v>-14.138467784238092</v>
      </c>
      <c r="AO76" s="109">
        <f t="shared" si="53"/>
        <v>7.7079464219528404</v>
      </c>
    </row>
    <row r="77" spans="1:128" s="27" customFormat="1" x14ac:dyDescent="0.25">
      <c r="A77" s="152" t="s">
        <v>19</v>
      </c>
      <c r="B77" s="36" t="s">
        <v>67</v>
      </c>
      <c r="C77" s="152" t="s">
        <v>28</v>
      </c>
      <c r="D77" s="26">
        <v>2</v>
      </c>
      <c r="E77" s="90">
        <v>445.26140000000009</v>
      </c>
      <c r="F77" s="90">
        <f t="shared" si="29"/>
        <v>445.30000000000013</v>
      </c>
      <c r="G77" s="149">
        <v>2.7799999999999998E-2</v>
      </c>
      <c r="H77" s="149">
        <v>1.0800000000000001E-2</v>
      </c>
      <c r="I77" s="153">
        <f t="shared" si="30"/>
        <v>3.8599999999999995E-2</v>
      </c>
      <c r="J77" s="90">
        <f t="shared" si="31"/>
        <v>86.687813610012967</v>
      </c>
      <c r="K77" s="156">
        <v>445.2</v>
      </c>
      <c r="L77" s="156">
        <v>445.2</v>
      </c>
      <c r="M77" s="131">
        <v>2.6499999999999999E-2</v>
      </c>
      <c r="N77" s="131">
        <v>1.17E-2</v>
      </c>
      <c r="O77" s="131">
        <v>3.8199999999999998E-2</v>
      </c>
      <c r="P77" s="157">
        <v>86</v>
      </c>
      <c r="Q77" s="24">
        <f t="shared" si="54"/>
        <v>-4.6762589928057521</v>
      </c>
      <c r="R77" s="24">
        <f t="shared" si="55"/>
        <v>8.3333333333333304</v>
      </c>
      <c r="S77" s="24">
        <f t="shared" si="32"/>
        <v>-1.0362694300518072</v>
      </c>
      <c r="T77" s="24">
        <f t="shared" si="33"/>
        <v>-0.79343748719660867</v>
      </c>
      <c r="U77" s="115"/>
      <c r="V77" s="109">
        <f t="shared" si="34"/>
        <v>-3.469503045060887</v>
      </c>
      <c r="W77" s="109">
        <f t="shared" si="35"/>
        <v>-8.4695030450608861</v>
      </c>
      <c r="X77" s="109">
        <f t="shared" si="36"/>
        <v>1.530496954939113</v>
      </c>
      <c r="Y77" s="109">
        <f t="shared" si="37"/>
        <v>-11.094428087714254</v>
      </c>
      <c r="Z77" s="109">
        <f t="shared" si="38"/>
        <v>4.1554219975924802</v>
      </c>
      <c r="AA77" s="109">
        <f t="shared" si="39"/>
        <v>0.97847358121330807</v>
      </c>
      <c r="AB77" s="109">
        <f t="shared" si="40"/>
        <v>-4.0215264187866921</v>
      </c>
      <c r="AC77" s="109">
        <f t="shared" si="41"/>
        <v>5.9784735812133079</v>
      </c>
      <c r="AD77" s="109">
        <f t="shared" si="42"/>
        <v>-21.084872755454697</v>
      </c>
      <c r="AE77" s="109">
        <f t="shared" si="43"/>
        <v>23.041819917881313</v>
      </c>
      <c r="AF77" s="109">
        <f t="shared" si="44"/>
        <v>-3.0984216389208838</v>
      </c>
      <c r="AG77" s="109">
        <f t="shared" si="45"/>
        <v>-8.0984216389208843</v>
      </c>
      <c r="AH77" s="109">
        <f t="shared" si="46"/>
        <v>1.9015783610791162</v>
      </c>
      <c r="AI77" s="109">
        <f t="shared" si="47"/>
        <v>-14.216908944610486</v>
      </c>
      <c r="AJ77" s="109">
        <f t="shared" si="48"/>
        <v>8.0200656667687173</v>
      </c>
      <c r="AK77" s="109">
        <f t="shared" si="49"/>
        <v>-3.2152606811426252</v>
      </c>
      <c r="AL77" s="109">
        <f t="shared" si="50"/>
        <v>-8.2152606811426256</v>
      </c>
      <c r="AM77" s="109">
        <f t="shared" si="51"/>
        <v>1.7847393188573748</v>
      </c>
      <c r="AN77" s="109">
        <f t="shared" si="52"/>
        <v>-14.138467784238092</v>
      </c>
      <c r="AO77" s="109">
        <f t="shared" si="53"/>
        <v>7.7079464219528404</v>
      </c>
    </row>
    <row r="78" spans="1:128" s="27" customFormat="1" x14ac:dyDescent="0.25">
      <c r="A78" s="152" t="s">
        <v>19</v>
      </c>
      <c r="B78" s="36" t="s">
        <v>67</v>
      </c>
      <c r="C78" s="152" t="s">
        <v>28</v>
      </c>
      <c r="D78" s="26">
        <v>3</v>
      </c>
      <c r="E78" s="90">
        <v>445.84940000000006</v>
      </c>
      <c r="F78" s="90">
        <f t="shared" si="29"/>
        <v>445.90000000000003</v>
      </c>
      <c r="G78" s="149">
        <v>4.1300000000000003E-2</v>
      </c>
      <c r="H78" s="149">
        <v>9.2999999999999992E-3</v>
      </c>
      <c r="I78" s="153">
        <f t="shared" si="30"/>
        <v>5.0600000000000006E-2</v>
      </c>
      <c r="J78" s="90">
        <f t="shared" si="31"/>
        <v>113.48637671124521</v>
      </c>
      <c r="K78" s="156">
        <v>445.8</v>
      </c>
      <c r="L78" s="156">
        <v>445.8</v>
      </c>
      <c r="M78" s="131">
        <v>3.95E-2</v>
      </c>
      <c r="N78" s="131">
        <v>0.01</v>
      </c>
      <c r="O78" s="131">
        <v>4.9500000000000002E-2</v>
      </c>
      <c r="P78" s="157">
        <v>111</v>
      </c>
      <c r="Q78" s="24">
        <f t="shared" si="54"/>
        <v>-4.3583535108958902</v>
      </c>
      <c r="R78" s="24">
        <f t="shared" si="55"/>
        <v>7.5268817204301186</v>
      </c>
      <c r="S78" s="24">
        <f t="shared" si="32"/>
        <v>-2.1739130434782683</v>
      </c>
      <c r="T78" s="24">
        <f t="shared" si="33"/>
        <v>-2.1909032460975926</v>
      </c>
      <c r="U78" s="115"/>
      <c r="V78" s="109">
        <f t="shared" si="34"/>
        <v>-3.469503045060887</v>
      </c>
      <c r="W78" s="109">
        <f t="shared" si="35"/>
        <v>-8.4695030450608861</v>
      </c>
      <c r="X78" s="109">
        <f t="shared" si="36"/>
        <v>1.530496954939113</v>
      </c>
      <c r="Y78" s="109">
        <f t="shared" si="37"/>
        <v>-11.094428087714254</v>
      </c>
      <c r="Z78" s="109">
        <f t="shared" si="38"/>
        <v>4.1554219975924802</v>
      </c>
      <c r="AA78" s="109">
        <f t="shared" si="39"/>
        <v>0.97847358121330807</v>
      </c>
      <c r="AB78" s="109">
        <f t="shared" si="40"/>
        <v>-4.0215264187866921</v>
      </c>
      <c r="AC78" s="109">
        <f t="shared" si="41"/>
        <v>5.9784735812133079</v>
      </c>
      <c r="AD78" s="109">
        <f t="shared" si="42"/>
        <v>-21.084872755454697</v>
      </c>
      <c r="AE78" s="109">
        <f t="shared" si="43"/>
        <v>23.041819917881313</v>
      </c>
      <c r="AF78" s="109">
        <f t="shared" si="44"/>
        <v>-3.0984216389208838</v>
      </c>
      <c r="AG78" s="109">
        <f t="shared" si="45"/>
        <v>-8.0984216389208843</v>
      </c>
      <c r="AH78" s="109">
        <f t="shared" si="46"/>
        <v>1.9015783610791162</v>
      </c>
      <c r="AI78" s="109">
        <f t="shared" si="47"/>
        <v>-14.216908944610486</v>
      </c>
      <c r="AJ78" s="109">
        <f t="shared" si="48"/>
        <v>8.0200656667687173</v>
      </c>
      <c r="AK78" s="109">
        <f t="shared" si="49"/>
        <v>-3.2152606811426252</v>
      </c>
      <c r="AL78" s="109">
        <f t="shared" si="50"/>
        <v>-8.2152606811426256</v>
      </c>
      <c r="AM78" s="109">
        <f t="shared" si="51"/>
        <v>1.7847393188573748</v>
      </c>
      <c r="AN78" s="109">
        <f t="shared" si="52"/>
        <v>-14.138467784238092</v>
      </c>
      <c r="AO78" s="109">
        <f t="shared" si="53"/>
        <v>7.7079464219528404</v>
      </c>
    </row>
    <row r="79" spans="1:128" s="27" customFormat="1" x14ac:dyDescent="0.25">
      <c r="A79" s="152" t="s">
        <v>19</v>
      </c>
      <c r="B79" s="36" t="s">
        <v>67</v>
      </c>
      <c r="C79" s="152" t="s">
        <v>28</v>
      </c>
      <c r="D79" s="26">
        <v>4</v>
      </c>
      <c r="E79" s="90">
        <v>446.63829999999996</v>
      </c>
      <c r="F79" s="90">
        <f t="shared" si="29"/>
        <v>446.7</v>
      </c>
      <c r="G79" s="149">
        <v>5.0900000000000001E-2</v>
      </c>
      <c r="H79" s="149">
        <v>1.0800000000000001E-2</v>
      </c>
      <c r="I79" s="153">
        <f t="shared" si="30"/>
        <v>6.1700000000000005E-2</v>
      </c>
      <c r="J79" s="90">
        <f t="shared" si="31"/>
        <v>138.13590023306514</v>
      </c>
      <c r="K79" s="156">
        <v>446.3</v>
      </c>
      <c r="L79" s="156">
        <v>446.4</v>
      </c>
      <c r="M79" s="131">
        <v>4.9599999999999998E-2</v>
      </c>
      <c r="N79" s="131">
        <v>1.0999999999999999E-2</v>
      </c>
      <c r="O79" s="131">
        <v>6.0600000000000001E-2</v>
      </c>
      <c r="P79" s="157">
        <v>136</v>
      </c>
      <c r="Q79" s="24">
        <f t="shared" si="54"/>
        <v>-2.5540275049115961</v>
      </c>
      <c r="R79" s="24">
        <f t="shared" si="55"/>
        <v>1.8518518518518405</v>
      </c>
      <c r="S79" s="24">
        <f t="shared" si="32"/>
        <v>-1.7828200972447386</v>
      </c>
      <c r="T79" s="24">
        <f t="shared" si="33"/>
        <v>-1.5462310879803278</v>
      </c>
      <c r="U79" s="115"/>
      <c r="V79" s="109">
        <f t="shared" si="34"/>
        <v>-3.469503045060887</v>
      </c>
      <c r="W79" s="109">
        <f t="shared" si="35"/>
        <v>-8.4695030450608861</v>
      </c>
      <c r="X79" s="109">
        <f t="shared" si="36"/>
        <v>1.530496954939113</v>
      </c>
      <c r="Y79" s="109">
        <f t="shared" si="37"/>
        <v>-11.094428087714254</v>
      </c>
      <c r="Z79" s="109">
        <f t="shared" si="38"/>
        <v>4.1554219975924802</v>
      </c>
      <c r="AA79" s="109">
        <f t="shared" si="39"/>
        <v>0.97847358121330807</v>
      </c>
      <c r="AB79" s="109">
        <f t="shared" si="40"/>
        <v>-4.0215264187866921</v>
      </c>
      <c r="AC79" s="109">
        <f t="shared" si="41"/>
        <v>5.9784735812133079</v>
      </c>
      <c r="AD79" s="109">
        <f t="shared" si="42"/>
        <v>-21.084872755454697</v>
      </c>
      <c r="AE79" s="109">
        <f t="shared" si="43"/>
        <v>23.041819917881313</v>
      </c>
      <c r="AF79" s="109">
        <f t="shared" si="44"/>
        <v>-3.0984216389208838</v>
      </c>
      <c r="AG79" s="109">
        <f t="shared" si="45"/>
        <v>-8.0984216389208843</v>
      </c>
      <c r="AH79" s="109">
        <f t="shared" si="46"/>
        <v>1.9015783610791162</v>
      </c>
      <c r="AI79" s="109">
        <f t="shared" si="47"/>
        <v>-14.216908944610486</v>
      </c>
      <c r="AJ79" s="109">
        <f t="shared" si="48"/>
        <v>8.0200656667687173</v>
      </c>
      <c r="AK79" s="109">
        <f t="shared" si="49"/>
        <v>-3.2152606811426252</v>
      </c>
      <c r="AL79" s="109">
        <f t="shared" si="50"/>
        <v>-8.2152606811426256</v>
      </c>
      <c r="AM79" s="109">
        <f t="shared" si="51"/>
        <v>1.7847393188573748</v>
      </c>
      <c r="AN79" s="109">
        <f t="shared" si="52"/>
        <v>-14.138467784238092</v>
      </c>
      <c r="AO79" s="109">
        <f t="shared" si="53"/>
        <v>7.7079464219528404</v>
      </c>
    </row>
    <row r="80" spans="1:128" s="27" customFormat="1" x14ac:dyDescent="0.25">
      <c r="A80" s="152" t="s">
        <v>19</v>
      </c>
      <c r="B80" s="36" t="s">
        <v>67</v>
      </c>
      <c r="C80" s="152" t="s">
        <v>28</v>
      </c>
      <c r="D80" s="26">
        <v>5</v>
      </c>
      <c r="E80" s="90">
        <v>445.49860000000001</v>
      </c>
      <c r="F80" s="90">
        <f t="shared" si="29"/>
        <v>445.59999999999997</v>
      </c>
      <c r="G80" s="149">
        <v>9.11E-2</v>
      </c>
      <c r="H80" s="149">
        <v>1.03E-2</v>
      </c>
      <c r="I80" s="153">
        <f t="shared" si="30"/>
        <v>0.1014</v>
      </c>
      <c r="J80" s="90">
        <f t="shared" si="31"/>
        <v>227.59059419425529</v>
      </c>
      <c r="K80" s="156">
        <v>445.2</v>
      </c>
      <c r="L80" s="156">
        <v>445.3</v>
      </c>
      <c r="M80" s="131">
        <v>8.8599999999999998E-2</v>
      </c>
      <c r="N80" s="131">
        <v>1.0200000000000001E-2</v>
      </c>
      <c r="O80" s="131">
        <v>9.8799999999999999E-2</v>
      </c>
      <c r="P80" s="157">
        <v>222</v>
      </c>
      <c r="Q80" s="24">
        <f t="shared" si="54"/>
        <v>-2.7442371020856227</v>
      </c>
      <c r="R80" s="24">
        <f t="shared" si="55"/>
        <v>-0.97087378640776123</v>
      </c>
      <c r="S80" s="24">
        <f t="shared" si="32"/>
        <v>-2.5641025641025688</v>
      </c>
      <c r="T80" s="24">
        <f t="shared" si="33"/>
        <v>-2.4564258527676901</v>
      </c>
      <c r="U80" s="115"/>
      <c r="V80" s="109">
        <f t="shared" si="34"/>
        <v>-3.469503045060887</v>
      </c>
      <c r="W80" s="109">
        <f t="shared" si="35"/>
        <v>-8.4695030450608861</v>
      </c>
      <c r="X80" s="109">
        <f t="shared" si="36"/>
        <v>1.530496954939113</v>
      </c>
      <c r="Y80" s="109">
        <f t="shared" si="37"/>
        <v>-11.094428087714254</v>
      </c>
      <c r="Z80" s="109">
        <f t="shared" si="38"/>
        <v>4.1554219975924802</v>
      </c>
      <c r="AA80" s="109">
        <f t="shared" si="39"/>
        <v>0.97847358121330807</v>
      </c>
      <c r="AB80" s="109">
        <f t="shared" si="40"/>
        <v>-4.0215264187866921</v>
      </c>
      <c r="AC80" s="109">
        <f t="shared" si="41"/>
        <v>5.9784735812133079</v>
      </c>
      <c r="AD80" s="109">
        <f t="shared" si="42"/>
        <v>-21.084872755454697</v>
      </c>
      <c r="AE80" s="109">
        <f t="shared" si="43"/>
        <v>23.041819917881313</v>
      </c>
      <c r="AF80" s="109">
        <f t="shared" si="44"/>
        <v>-3.0984216389208838</v>
      </c>
      <c r="AG80" s="109">
        <f t="shared" si="45"/>
        <v>-8.0984216389208843</v>
      </c>
      <c r="AH80" s="109">
        <f t="shared" si="46"/>
        <v>1.9015783610791162</v>
      </c>
      <c r="AI80" s="109">
        <f t="shared" si="47"/>
        <v>-14.216908944610486</v>
      </c>
      <c r="AJ80" s="109">
        <f t="shared" si="48"/>
        <v>8.0200656667687173</v>
      </c>
      <c r="AK80" s="109">
        <f t="shared" si="49"/>
        <v>-3.2152606811426252</v>
      </c>
      <c r="AL80" s="109">
        <f t="shared" si="50"/>
        <v>-8.2152606811426256</v>
      </c>
      <c r="AM80" s="109">
        <f t="shared" si="51"/>
        <v>1.7847393188573748</v>
      </c>
      <c r="AN80" s="109">
        <f t="shared" si="52"/>
        <v>-14.138467784238092</v>
      </c>
      <c r="AO80" s="109">
        <f t="shared" si="53"/>
        <v>7.7079464219528404</v>
      </c>
    </row>
    <row r="81" spans="1:128" s="27" customFormat="1" x14ac:dyDescent="0.25">
      <c r="A81" s="152" t="s">
        <v>19</v>
      </c>
      <c r="B81" s="36" t="s">
        <v>67</v>
      </c>
      <c r="C81" s="152" t="s">
        <v>28</v>
      </c>
      <c r="D81" s="26">
        <v>6</v>
      </c>
      <c r="E81" s="90">
        <v>446.25100000000003</v>
      </c>
      <c r="F81" s="90">
        <f t="shared" si="29"/>
        <v>446.40000000000003</v>
      </c>
      <c r="G81" s="149">
        <v>0.12939999999999999</v>
      </c>
      <c r="H81" s="149">
        <v>1.9599999999999999E-2</v>
      </c>
      <c r="I81" s="153">
        <f t="shared" si="30"/>
        <v>0.14899999999999999</v>
      </c>
      <c r="J81" s="90">
        <f t="shared" si="31"/>
        <v>333.85074321367927</v>
      </c>
      <c r="K81" s="156">
        <v>446</v>
      </c>
      <c r="L81" s="156">
        <v>446.2</v>
      </c>
      <c r="M81" s="131">
        <v>0.12520000000000001</v>
      </c>
      <c r="N81" s="131">
        <v>2.6200000000000001E-2</v>
      </c>
      <c r="O81" s="131">
        <v>0.15140000000000001</v>
      </c>
      <c r="P81" s="157">
        <v>339</v>
      </c>
      <c r="Q81" s="24">
        <f t="shared" si="54"/>
        <v>-3.2457496136012223</v>
      </c>
      <c r="R81" s="24">
        <f t="shared" si="55"/>
        <v>33.673469387755112</v>
      </c>
      <c r="S81" s="24">
        <f t="shared" si="32"/>
        <v>1.6107382550335658</v>
      </c>
      <c r="T81" s="24">
        <f t="shared" si="33"/>
        <v>1.5423829034356775</v>
      </c>
      <c r="U81" s="115"/>
      <c r="V81" s="109">
        <f t="shared" si="34"/>
        <v>-3.469503045060887</v>
      </c>
      <c r="W81" s="109">
        <f t="shared" si="35"/>
        <v>-8.4695030450608861</v>
      </c>
      <c r="X81" s="109">
        <f t="shared" si="36"/>
        <v>1.530496954939113</v>
      </c>
      <c r="Y81" s="109">
        <f t="shared" si="37"/>
        <v>-11.094428087714254</v>
      </c>
      <c r="Z81" s="109">
        <f t="shared" si="38"/>
        <v>4.1554219975924802</v>
      </c>
      <c r="AA81" s="109">
        <f t="shared" si="39"/>
        <v>0.97847358121330807</v>
      </c>
      <c r="AB81" s="109">
        <f t="shared" si="40"/>
        <v>-4.0215264187866921</v>
      </c>
      <c r="AC81" s="109">
        <f t="shared" si="41"/>
        <v>5.9784735812133079</v>
      </c>
      <c r="AD81" s="109">
        <f t="shared" si="42"/>
        <v>-21.084872755454697</v>
      </c>
      <c r="AE81" s="109">
        <f t="shared" si="43"/>
        <v>23.041819917881313</v>
      </c>
      <c r="AF81" s="109">
        <f t="shared" si="44"/>
        <v>-3.0984216389208838</v>
      </c>
      <c r="AG81" s="109">
        <f t="shared" si="45"/>
        <v>-8.0984216389208843</v>
      </c>
      <c r="AH81" s="109">
        <f t="shared" si="46"/>
        <v>1.9015783610791162</v>
      </c>
      <c r="AI81" s="109">
        <f t="shared" si="47"/>
        <v>-14.216908944610486</v>
      </c>
      <c r="AJ81" s="109">
        <f t="shared" si="48"/>
        <v>8.0200656667687173</v>
      </c>
      <c r="AK81" s="109">
        <f t="shared" si="49"/>
        <v>-3.2152606811426252</v>
      </c>
      <c r="AL81" s="109">
        <f t="shared" si="50"/>
        <v>-8.2152606811426256</v>
      </c>
      <c r="AM81" s="109">
        <f t="shared" si="51"/>
        <v>1.7847393188573748</v>
      </c>
      <c r="AN81" s="109">
        <f t="shared" si="52"/>
        <v>-14.138467784238092</v>
      </c>
      <c r="AO81" s="109">
        <f t="shared" si="53"/>
        <v>7.7079464219528404</v>
      </c>
    </row>
    <row r="82" spans="1:128" s="27" customFormat="1" x14ac:dyDescent="0.25">
      <c r="A82" s="152" t="s">
        <v>19</v>
      </c>
      <c r="B82" s="36" t="s">
        <v>67</v>
      </c>
      <c r="C82" s="152" t="s">
        <v>28</v>
      </c>
      <c r="D82" s="26">
        <v>7</v>
      </c>
      <c r="E82" s="90">
        <v>445.48650000000004</v>
      </c>
      <c r="F82" s="90">
        <f t="shared" si="29"/>
        <v>445.8</v>
      </c>
      <c r="G82" s="149">
        <v>0.26269999999999999</v>
      </c>
      <c r="H82" s="149">
        <v>5.0799999999999998E-2</v>
      </c>
      <c r="I82" s="153">
        <f t="shared" si="30"/>
        <v>0.3135</v>
      </c>
      <c r="J82" s="90">
        <f t="shared" si="31"/>
        <v>703.53819192297044</v>
      </c>
      <c r="K82" s="156">
        <v>445.2</v>
      </c>
      <c r="L82" s="156">
        <v>445.5</v>
      </c>
      <c r="M82" s="131">
        <v>0.254</v>
      </c>
      <c r="N82" s="131">
        <v>5.2200000000000003E-2</v>
      </c>
      <c r="O82" s="131">
        <v>0.30620000000000003</v>
      </c>
      <c r="P82" s="157">
        <v>688</v>
      </c>
      <c r="Q82" s="24">
        <f t="shared" si="54"/>
        <v>-3.3117624666920387</v>
      </c>
      <c r="R82" s="24">
        <f t="shared" si="55"/>
        <v>2.7559055118110343</v>
      </c>
      <c r="S82" s="24">
        <f t="shared" si="32"/>
        <v>-2.3285486443381092</v>
      </c>
      <c r="T82" s="24">
        <f t="shared" si="33"/>
        <v>-2.2085783119321687</v>
      </c>
      <c r="U82" s="115"/>
      <c r="V82" s="109">
        <f t="shared" si="34"/>
        <v>-3.469503045060887</v>
      </c>
      <c r="W82" s="109">
        <f t="shared" si="35"/>
        <v>-8.4695030450608861</v>
      </c>
      <c r="X82" s="109">
        <f t="shared" si="36"/>
        <v>1.530496954939113</v>
      </c>
      <c r="Y82" s="109">
        <f t="shared" si="37"/>
        <v>-11.094428087714254</v>
      </c>
      <c r="Z82" s="109">
        <f t="shared" si="38"/>
        <v>4.1554219975924802</v>
      </c>
      <c r="AA82" s="109">
        <f t="shared" si="39"/>
        <v>0.97847358121330807</v>
      </c>
      <c r="AB82" s="109">
        <f t="shared" si="40"/>
        <v>-4.0215264187866921</v>
      </c>
      <c r="AC82" s="109">
        <f t="shared" si="41"/>
        <v>5.9784735812133079</v>
      </c>
      <c r="AD82" s="109">
        <f t="shared" si="42"/>
        <v>-21.084872755454697</v>
      </c>
      <c r="AE82" s="109">
        <f t="shared" si="43"/>
        <v>23.041819917881313</v>
      </c>
      <c r="AF82" s="109">
        <f t="shared" si="44"/>
        <v>-3.0984216389208838</v>
      </c>
      <c r="AG82" s="109">
        <f t="shared" si="45"/>
        <v>-8.0984216389208843</v>
      </c>
      <c r="AH82" s="109">
        <f t="shared" si="46"/>
        <v>1.9015783610791162</v>
      </c>
      <c r="AI82" s="109">
        <f t="shared" si="47"/>
        <v>-14.216908944610486</v>
      </c>
      <c r="AJ82" s="109">
        <f t="shared" si="48"/>
        <v>8.0200656667687173</v>
      </c>
      <c r="AK82" s="109">
        <f t="shared" si="49"/>
        <v>-3.2152606811426252</v>
      </c>
      <c r="AL82" s="109">
        <f t="shared" si="50"/>
        <v>-8.2152606811426256</v>
      </c>
      <c r="AM82" s="109">
        <f t="shared" si="51"/>
        <v>1.7847393188573748</v>
      </c>
      <c r="AN82" s="109">
        <f t="shared" si="52"/>
        <v>-14.138467784238092</v>
      </c>
      <c r="AO82" s="109">
        <f t="shared" si="53"/>
        <v>7.7079464219528404</v>
      </c>
    </row>
    <row r="83" spans="1:128" s="27" customFormat="1" x14ac:dyDescent="0.25">
      <c r="A83" s="152" t="s">
        <v>19</v>
      </c>
      <c r="B83" s="36" t="s">
        <v>67</v>
      </c>
      <c r="C83" s="152" t="s">
        <v>28</v>
      </c>
      <c r="D83" s="26">
        <v>8</v>
      </c>
      <c r="E83" s="90">
        <v>445.69630000000001</v>
      </c>
      <c r="F83" s="90">
        <f t="shared" si="29"/>
        <v>446.3</v>
      </c>
      <c r="G83" s="149">
        <v>0.50660000000000005</v>
      </c>
      <c r="H83" s="149">
        <v>9.7100000000000006E-2</v>
      </c>
      <c r="I83" s="153">
        <f t="shared" si="30"/>
        <v>0.60370000000000001</v>
      </c>
      <c r="J83" s="90">
        <f t="shared" si="31"/>
        <v>1353.8177734551414</v>
      </c>
      <c r="K83" s="156">
        <v>445.6</v>
      </c>
      <c r="L83" s="156">
        <v>446.2</v>
      </c>
      <c r="M83" s="131">
        <v>0.48770000000000002</v>
      </c>
      <c r="N83" s="131">
        <v>9.8000000000000004E-2</v>
      </c>
      <c r="O83" s="131">
        <v>0.5857</v>
      </c>
      <c r="P83" s="157">
        <v>1314</v>
      </c>
      <c r="Q83" s="24">
        <f t="shared" si="54"/>
        <v>-3.7307540465850821</v>
      </c>
      <c r="R83" s="24">
        <f t="shared" si="55"/>
        <v>0.92687950566426158</v>
      </c>
      <c r="S83" s="24">
        <f t="shared" si="32"/>
        <v>-2.9816133841311934</v>
      </c>
      <c r="T83" s="24">
        <f t="shared" si="33"/>
        <v>-2.9411471939477187</v>
      </c>
      <c r="U83" s="115"/>
      <c r="V83" s="109">
        <f t="shared" si="34"/>
        <v>-3.469503045060887</v>
      </c>
      <c r="W83" s="109">
        <f t="shared" si="35"/>
        <v>-8.4695030450608861</v>
      </c>
      <c r="X83" s="109">
        <f t="shared" si="36"/>
        <v>1.530496954939113</v>
      </c>
      <c r="Y83" s="109">
        <f t="shared" si="37"/>
        <v>-11.094428087714254</v>
      </c>
      <c r="Z83" s="109">
        <f t="shared" si="38"/>
        <v>4.1554219975924802</v>
      </c>
      <c r="AA83" s="109">
        <f t="shared" si="39"/>
        <v>0.97847358121330807</v>
      </c>
      <c r="AB83" s="109">
        <f t="shared" si="40"/>
        <v>-4.0215264187866921</v>
      </c>
      <c r="AC83" s="109">
        <f t="shared" si="41"/>
        <v>5.9784735812133079</v>
      </c>
      <c r="AD83" s="109">
        <f t="shared" si="42"/>
        <v>-21.084872755454697</v>
      </c>
      <c r="AE83" s="109">
        <f t="shared" si="43"/>
        <v>23.041819917881313</v>
      </c>
      <c r="AF83" s="109">
        <f t="shared" si="44"/>
        <v>-3.0984216389208838</v>
      </c>
      <c r="AG83" s="109">
        <f t="shared" si="45"/>
        <v>-8.0984216389208843</v>
      </c>
      <c r="AH83" s="109">
        <f t="shared" si="46"/>
        <v>1.9015783610791162</v>
      </c>
      <c r="AI83" s="109">
        <f t="shared" si="47"/>
        <v>-14.216908944610486</v>
      </c>
      <c r="AJ83" s="109">
        <f t="shared" si="48"/>
        <v>8.0200656667687173</v>
      </c>
      <c r="AK83" s="109">
        <f t="shared" si="49"/>
        <v>-3.2152606811426252</v>
      </c>
      <c r="AL83" s="109">
        <f t="shared" si="50"/>
        <v>-8.2152606811426256</v>
      </c>
      <c r="AM83" s="109">
        <f t="shared" si="51"/>
        <v>1.7847393188573748</v>
      </c>
      <c r="AN83" s="109">
        <f t="shared" si="52"/>
        <v>-14.138467784238092</v>
      </c>
      <c r="AO83" s="109">
        <f t="shared" si="53"/>
        <v>7.7079464219528404</v>
      </c>
    </row>
    <row r="84" spans="1:128" s="27" customFormat="1" x14ac:dyDescent="0.25">
      <c r="A84" s="152" t="s">
        <v>19</v>
      </c>
      <c r="B84" s="36" t="s">
        <v>67</v>
      </c>
      <c r="C84" s="152" t="s">
        <v>28</v>
      </c>
      <c r="D84" s="26">
        <v>9</v>
      </c>
      <c r="E84" s="90">
        <v>446.14339999999999</v>
      </c>
      <c r="F84" s="90">
        <f t="shared" si="29"/>
        <v>448</v>
      </c>
      <c r="G84" s="149">
        <v>1.6074999999999999</v>
      </c>
      <c r="H84" s="149">
        <v>0.24909999999999999</v>
      </c>
      <c r="I84" s="153">
        <f t="shared" si="30"/>
        <v>1.8565999999999998</v>
      </c>
      <c r="J84" s="90">
        <f t="shared" si="31"/>
        <v>4154.9173011450002</v>
      </c>
      <c r="K84" s="156">
        <v>445.9</v>
      </c>
      <c r="L84" s="156">
        <v>447.7</v>
      </c>
      <c r="M84" s="131">
        <v>1.5781000000000001</v>
      </c>
      <c r="N84" s="131">
        <v>0.25030000000000002</v>
      </c>
      <c r="O84" s="131">
        <v>1.8284</v>
      </c>
      <c r="P84" s="157">
        <v>4094</v>
      </c>
      <c r="Q84" s="24">
        <f t="shared" si="54"/>
        <v>-1.828926905132185</v>
      </c>
      <c r="R84" s="24">
        <f t="shared" si="55"/>
        <v>0.48173424327580666</v>
      </c>
      <c r="S84" s="24">
        <f t="shared" si="32"/>
        <v>-1.5189055262307327</v>
      </c>
      <c r="T84" s="24">
        <f t="shared" si="33"/>
        <v>-1.4661495459419331</v>
      </c>
      <c r="U84" s="115"/>
      <c r="V84" s="109">
        <f t="shared" si="34"/>
        <v>-3.469503045060887</v>
      </c>
      <c r="W84" s="109">
        <f t="shared" si="35"/>
        <v>-8.4695030450608861</v>
      </c>
      <c r="X84" s="109">
        <f t="shared" si="36"/>
        <v>1.530496954939113</v>
      </c>
      <c r="Y84" s="109">
        <f t="shared" si="37"/>
        <v>-11.094428087714254</v>
      </c>
      <c r="Z84" s="109">
        <f t="shared" si="38"/>
        <v>4.1554219975924802</v>
      </c>
      <c r="AA84" s="109">
        <f t="shared" si="39"/>
        <v>0.97847358121330807</v>
      </c>
      <c r="AB84" s="109">
        <f t="shared" si="40"/>
        <v>-4.0215264187866921</v>
      </c>
      <c r="AC84" s="109">
        <f t="shared" si="41"/>
        <v>5.9784735812133079</v>
      </c>
      <c r="AD84" s="109">
        <f t="shared" si="42"/>
        <v>-21.084872755454697</v>
      </c>
      <c r="AE84" s="109">
        <f t="shared" si="43"/>
        <v>23.041819917881313</v>
      </c>
      <c r="AF84" s="109">
        <f t="shared" si="44"/>
        <v>-3.0984216389208838</v>
      </c>
      <c r="AG84" s="109">
        <f t="shared" si="45"/>
        <v>-8.0984216389208843</v>
      </c>
      <c r="AH84" s="109">
        <f t="shared" si="46"/>
        <v>1.9015783610791162</v>
      </c>
      <c r="AI84" s="109">
        <f t="shared" si="47"/>
        <v>-14.216908944610486</v>
      </c>
      <c r="AJ84" s="109">
        <f t="shared" si="48"/>
        <v>8.0200656667687173</v>
      </c>
      <c r="AK84" s="109">
        <f t="shared" si="49"/>
        <v>-3.2152606811426252</v>
      </c>
      <c r="AL84" s="109">
        <f t="shared" si="50"/>
        <v>-8.2152606811426256</v>
      </c>
      <c r="AM84" s="109">
        <f t="shared" si="51"/>
        <v>1.7847393188573748</v>
      </c>
      <c r="AN84" s="109">
        <f t="shared" si="52"/>
        <v>-14.138467784238092</v>
      </c>
      <c r="AO84" s="109">
        <f t="shared" si="53"/>
        <v>7.7079464219528404</v>
      </c>
    </row>
    <row r="85" spans="1:128" s="5" customFormat="1" x14ac:dyDescent="0.25">
      <c r="A85" s="22" t="s">
        <v>20</v>
      </c>
      <c r="B85" s="33" t="s">
        <v>68</v>
      </c>
      <c r="C85" s="5" t="s">
        <v>157</v>
      </c>
      <c r="D85" s="26">
        <v>1</v>
      </c>
      <c r="E85" s="90">
        <v>445.67419999999998</v>
      </c>
      <c r="F85" s="90">
        <f t="shared" si="29"/>
        <v>445.7</v>
      </c>
      <c r="G85" s="149">
        <v>1.61E-2</v>
      </c>
      <c r="H85" s="149">
        <v>9.7000000000000003E-3</v>
      </c>
      <c r="I85" s="147">
        <f t="shared" si="30"/>
        <v>2.58E-2</v>
      </c>
      <c r="J85" s="91">
        <f t="shared" si="31"/>
        <v>57.888557118488642</v>
      </c>
      <c r="K85" s="59"/>
      <c r="L85" s="58">
        <v>445.5</v>
      </c>
      <c r="M85" s="131">
        <v>1.3599999999999999E-2</v>
      </c>
      <c r="N85" s="131">
        <v>9.7000000000000003E-3</v>
      </c>
      <c r="O85" s="131">
        <v>2.3300000000000001E-2</v>
      </c>
      <c r="P85" s="63">
        <v>52</v>
      </c>
      <c r="Q85" s="24">
        <f t="shared" si="54"/>
        <v>-15.52795031055901</v>
      </c>
      <c r="R85" s="24">
        <f t="shared" si="55"/>
        <v>0</v>
      </c>
      <c r="S85" s="24">
        <f t="shared" si="32"/>
        <v>-9.6899224806201509</v>
      </c>
      <c r="T85" s="24">
        <f t="shared" si="33"/>
        <v>-10.17222990449685</v>
      </c>
      <c r="U85" s="115"/>
      <c r="V85" s="109">
        <f t="shared" si="34"/>
        <v>-3.469503045060887</v>
      </c>
      <c r="W85" s="109">
        <f t="shared" si="35"/>
        <v>-8.4695030450608861</v>
      </c>
      <c r="X85" s="109">
        <f t="shared" si="36"/>
        <v>1.530496954939113</v>
      </c>
      <c r="Y85" s="109">
        <f t="shared" si="37"/>
        <v>-11.094428087714254</v>
      </c>
      <c r="Z85" s="109">
        <f t="shared" si="38"/>
        <v>4.1554219975924802</v>
      </c>
      <c r="AA85" s="109">
        <f t="shared" si="39"/>
        <v>0.97847358121330807</v>
      </c>
      <c r="AB85" s="109">
        <f t="shared" si="40"/>
        <v>-4.0215264187866921</v>
      </c>
      <c r="AC85" s="109">
        <f t="shared" si="41"/>
        <v>5.9784735812133079</v>
      </c>
      <c r="AD85" s="109">
        <f t="shared" si="42"/>
        <v>-21.084872755454697</v>
      </c>
      <c r="AE85" s="109">
        <f t="shared" si="43"/>
        <v>23.041819917881313</v>
      </c>
      <c r="AF85" s="109">
        <f t="shared" si="44"/>
        <v>-3.0984216389208838</v>
      </c>
      <c r="AG85" s="109">
        <f t="shared" si="45"/>
        <v>-8.0984216389208843</v>
      </c>
      <c r="AH85" s="109">
        <f t="shared" si="46"/>
        <v>1.9015783610791162</v>
      </c>
      <c r="AI85" s="109">
        <f t="shared" si="47"/>
        <v>-14.216908944610486</v>
      </c>
      <c r="AJ85" s="109">
        <f t="shared" si="48"/>
        <v>8.0200656667687173</v>
      </c>
      <c r="AK85" s="109">
        <f t="shared" si="49"/>
        <v>-3.2152606811426252</v>
      </c>
      <c r="AL85" s="109">
        <f t="shared" si="50"/>
        <v>-8.2152606811426256</v>
      </c>
      <c r="AM85" s="109">
        <f t="shared" si="51"/>
        <v>1.7847393188573748</v>
      </c>
      <c r="AN85" s="109">
        <f t="shared" si="52"/>
        <v>-14.138467784238092</v>
      </c>
      <c r="AO85" s="109">
        <f t="shared" si="53"/>
        <v>7.7079464219528404</v>
      </c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</row>
    <row r="86" spans="1:128" s="5" customFormat="1" x14ac:dyDescent="0.25">
      <c r="A86" s="22" t="s">
        <v>20</v>
      </c>
      <c r="B86" s="33" t="s">
        <v>68</v>
      </c>
      <c r="C86" s="5" t="s">
        <v>157</v>
      </c>
      <c r="D86" s="26">
        <v>2</v>
      </c>
      <c r="E86" s="90">
        <v>445.55760000000004</v>
      </c>
      <c r="F86" s="90">
        <f t="shared" si="29"/>
        <v>445.6</v>
      </c>
      <c r="G86" s="149">
        <v>3.0800000000000001E-2</v>
      </c>
      <c r="H86" s="149">
        <v>1.1599999999999999E-2</v>
      </c>
      <c r="I86" s="147">
        <f t="shared" si="30"/>
        <v>4.24E-2</v>
      </c>
      <c r="J86" s="91">
        <f t="shared" si="31"/>
        <v>95.158240834694993</v>
      </c>
      <c r="K86" s="59"/>
      <c r="L86" s="58">
        <v>445.4</v>
      </c>
      <c r="M86" s="131">
        <v>2.9700000000000001E-2</v>
      </c>
      <c r="N86" s="131">
        <v>1.18E-2</v>
      </c>
      <c r="O86" s="131">
        <v>4.1500000000000002E-2</v>
      </c>
      <c r="P86" s="63">
        <v>93</v>
      </c>
      <c r="Q86" s="24">
        <f t="shared" si="54"/>
        <v>-3.5714285714285721</v>
      </c>
      <c r="R86" s="24">
        <f t="shared" si="55"/>
        <v>1.7241379310344873</v>
      </c>
      <c r="S86" s="24">
        <f t="shared" si="32"/>
        <v>-2.1226415094339575</v>
      </c>
      <c r="T86" s="24">
        <f t="shared" si="33"/>
        <v>-2.2680545749518437</v>
      </c>
      <c r="U86" s="115"/>
      <c r="V86" s="109">
        <f t="shared" si="34"/>
        <v>-3.469503045060887</v>
      </c>
      <c r="W86" s="109">
        <f t="shared" si="35"/>
        <v>-8.4695030450608861</v>
      </c>
      <c r="X86" s="109">
        <f t="shared" si="36"/>
        <v>1.530496954939113</v>
      </c>
      <c r="Y86" s="109">
        <f t="shared" si="37"/>
        <v>-11.094428087714254</v>
      </c>
      <c r="Z86" s="109">
        <f t="shared" si="38"/>
        <v>4.1554219975924802</v>
      </c>
      <c r="AA86" s="109">
        <f t="shared" si="39"/>
        <v>0.97847358121330807</v>
      </c>
      <c r="AB86" s="109">
        <f t="shared" si="40"/>
        <v>-4.0215264187866921</v>
      </c>
      <c r="AC86" s="109">
        <f t="shared" si="41"/>
        <v>5.9784735812133079</v>
      </c>
      <c r="AD86" s="109">
        <f t="shared" si="42"/>
        <v>-21.084872755454697</v>
      </c>
      <c r="AE86" s="109">
        <f t="shared" si="43"/>
        <v>23.041819917881313</v>
      </c>
      <c r="AF86" s="109">
        <f t="shared" si="44"/>
        <v>-3.0984216389208838</v>
      </c>
      <c r="AG86" s="109">
        <f t="shared" si="45"/>
        <v>-8.0984216389208843</v>
      </c>
      <c r="AH86" s="109">
        <f t="shared" si="46"/>
        <v>1.9015783610791162</v>
      </c>
      <c r="AI86" s="109">
        <f t="shared" si="47"/>
        <v>-14.216908944610486</v>
      </c>
      <c r="AJ86" s="109">
        <f t="shared" si="48"/>
        <v>8.0200656667687173</v>
      </c>
      <c r="AK86" s="109">
        <f t="shared" si="49"/>
        <v>-3.2152606811426252</v>
      </c>
      <c r="AL86" s="109">
        <f t="shared" si="50"/>
        <v>-8.2152606811426256</v>
      </c>
      <c r="AM86" s="109">
        <f t="shared" si="51"/>
        <v>1.7847393188573748</v>
      </c>
      <c r="AN86" s="109">
        <f t="shared" si="52"/>
        <v>-14.138467784238092</v>
      </c>
      <c r="AO86" s="109">
        <f t="shared" si="53"/>
        <v>7.7079464219528404</v>
      </c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  <c r="DT86" s="27"/>
      <c r="DU86" s="27"/>
      <c r="DV86" s="27"/>
      <c r="DW86" s="27"/>
      <c r="DX86" s="27"/>
    </row>
    <row r="87" spans="1:128" s="5" customFormat="1" x14ac:dyDescent="0.25">
      <c r="A87" s="22" t="s">
        <v>20</v>
      </c>
      <c r="B87" s="33" t="s">
        <v>68</v>
      </c>
      <c r="C87" s="5" t="s">
        <v>157</v>
      </c>
      <c r="D87" s="26">
        <v>3</v>
      </c>
      <c r="E87" s="90">
        <v>445.35270000000003</v>
      </c>
      <c r="F87" s="90">
        <f t="shared" si="29"/>
        <v>445.40000000000003</v>
      </c>
      <c r="G87" s="149">
        <v>3.6299999999999999E-2</v>
      </c>
      <c r="H87" s="149">
        <v>1.0999999999999999E-2</v>
      </c>
      <c r="I87" s="147">
        <f t="shared" si="30"/>
        <v>4.7299999999999995E-2</v>
      </c>
      <c r="J87" s="91">
        <f t="shared" si="31"/>
        <v>106.20369942169377</v>
      </c>
      <c r="K87" s="59"/>
      <c r="L87" s="58">
        <v>445.2</v>
      </c>
      <c r="M87" s="131">
        <v>3.5200000000000002E-2</v>
      </c>
      <c r="N87" s="131">
        <v>1.0699999999999999E-2</v>
      </c>
      <c r="O87" s="131">
        <v>4.5900000000000003E-2</v>
      </c>
      <c r="P87" s="63">
        <v>103</v>
      </c>
      <c r="Q87" s="24">
        <f t="shared" si="54"/>
        <v>-3.0303030303030218</v>
      </c>
      <c r="R87" s="24">
        <f t="shared" si="55"/>
        <v>-2.7272727272727266</v>
      </c>
      <c r="S87" s="24">
        <f t="shared" si="32"/>
        <v>-2.9598308668075934</v>
      </c>
      <c r="T87" s="24">
        <f t="shared" si="33"/>
        <v>-3.0165610417892506</v>
      </c>
      <c r="U87" s="115"/>
      <c r="V87" s="109">
        <f t="shared" si="34"/>
        <v>-3.469503045060887</v>
      </c>
      <c r="W87" s="109">
        <f t="shared" si="35"/>
        <v>-8.4695030450608861</v>
      </c>
      <c r="X87" s="109">
        <f t="shared" si="36"/>
        <v>1.530496954939113</v>
      </c>
      <c r="Y87" s="109">
        <f t="shared" si="37"/>
        <v>-11.094428087714254</v>
      </c>
      <c r="Z87" s="109">
        <f t="shared" si="38"/>
        <v>4.1554219975924802</v>
      </c>
      <c r="AA87" s="109">
        <f t="shared" si="39"/>
        <v>0.97847358121330807</v>
      </c>
      <c r="AB87" s="109">
        <f t="shared" si="40"/>
        <v>-4.0215264187866921</v>
      </c>
      <c r="AC87" s="109">
        <f t="shared" si="41"/>
        <v>5.9784735812133079</v>
      </c>
      <c r="AD87" s="109">
        <f t="shared" si="42"/>
        <v>-21.084872755454697</v>
      </c>
      <c r="AE87" s="109">
        <f t="shared" si="43"/>
        <v>23.041819917881313</v>
      </c>
      <c r="AF87" s="109">
        <f t="shared" si="44"/>
        <v>-3.0984216389208838</v>
      </c>
      <c r="AG87" s="109">
        <f t="shared" si="45"/>
        <v>-8.0984216389208843</v>
      </c>
      <c r="AH87" s="109">
        <f t="shared" si="46"/>
        <v>1.9015783610791162</v>
      </c>
      <c r="AI87" s="109">
        <f t="shared" si="47"/>
        <v>-14.216908944610486</v>
      </c>
      <c r="AJ87" s="109">
        <f t="shared" si="48"/>
        <v>8.0200656667687173</v>
      </c>
      <c r="AK87" s="109">
        <f t="shared" si="49"/>
        <v>-3.2152606811426252</v>
      </c>
      <c r="AL87" s="109">
        <f t="shared" si="50"/>
        <v>-8.2152606811426256</v>
      </c>
      <c r="AM87" s="109">
        <f t="shared" si="51"/>
        <v>1.7847393188573748</v>
      </c>
      <c r="AN87" s="109">
        <f t="shared" si="52"/>
        <v>-14.138467784238092</v>
      </c>
      <c r="AO87" s="109">
        <f t="shared" si="53"/>
        <v>7.7079464219528404</v>
      </c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</row>
    <row r="88" spans="1:128" s="5" customFormat="1" x14ac:dyDescent="0.25">
      <c r="A88" s="22" t="s">
        <v>20</v>
      </c>
      <c r="B88" s="33" t="s">
        <v>68</v>
      </c>
      <c r="C88" s="5" t="s">
        <v>157</v>
      </c>
      <c r="D88" s="26">
        <v>4</v>
      </c>
      <c r="E88" s="90">
        <v>445.14350000000002</v>
      </c>
      <c r="F88" s="90">
        <f t="shared" si="29"/>
        <v>445.2</v>
      </c>
      <c r="G88" s="149">
        <v>4.7199999999999999E-2</v>
      </c>
      <c r="H88" s="149">
        <v>9.2999999999999992E-3</v>
      </c>
      <c r="I88" s="147">
        <f t="shared" si="30"/>
        <v>5.6499999999999995E-2</v>
      </c>
      <c r="J88" s="91">
        <f t="shared" si="31"/>
        <v>126.91928305272985</v>
      </c>
      <c r="K88" s="59"/>
      <c r="L88" s="58">
        <v>445</v>
      </c>
      <c r="M88" s="131">
        <v>4.58E-2</v>
      </c>
      <c r="N88" s="131">
        <v>9.5999999999999992E-3</v>
      </c>
      <c r="O88" s="131">
        <v>5.5399999999999998E-2</v>
      </c>
      <c r="P88" s="63">
        <v>125</v>
      </c>
      <c r="Q88" s="24">
        <f t="shared" si="54"/>
        <v>-2.9661016949152512</v>
      </c>
      <c r="R88" s="24">
        <f t="shared" si="55"/>
        <v>3.2258064516129026</v>
      </c>
      <c r="S88" s="24">
        <f t="shared" si="32"/>
        <v>-1.946902654867251</v>
      </c>
      <c r="T88" s="24">
        <f t="shared" si="33"/>
        <v>-1.5122076067294421</v>
      </c>
      <c r="U88" s="115"/>
      <c r="V88" s="109">
        <f t="shared" si="34"/>
        <v>-3.469503045060887</v>
      </c>
      <c r="W88" s="109">
        <f t="shared" si="35"/>
        <v>-8.4695030450608861</v>
      </c>
      <c r="X88" s="109">
        <f t="shared" si="36"/>
        <v>1.530496954939113</v>
      </c>
      <c r="Y88" s="109">
        <f t="shared" si="37"/>
        <v>-11.094428087714254</v>
      </c>
      <c r="Z88" s="109">
        <f t="shared" si="38"/>
        <v>4.1554219975924802</v>
      </c>
      <c r="AA88" s="109">
        <f t="shared" si="39"/>
        <v>0.97847358121330807</v>
      </c>
      <c r="AB88" s="109">
        <f t="shared" si="40"/>
        <v>-4.0215264187866921</v>
      </c>
      <c r="AC88" s="109">
        <f t="shared" si="41"/>
        <v>5.9784735812133079</v>
      </c>
      <c r="AD88" s="109">
        <f t="shared" si="42"/>
        <v>-21.084872755454697</v>
      </c>
      <c r="AE88" s="109">
        <f t="shared" si="43"/>
        <v>23.041819917881313</v>
      </c>
      <c r="AF88" s="109">
        <f t="shared" si="44"/>
        <v>-3.0984216389208838</v>
      </c>
      <c r="AG88" s="109">
        <f t="shared" si="45"/>
        <v>-8.0984216389208843</v>
      </c>
      <c r="AH88" s="109">
        <f t="shared" si="46"/>
        <v>1.9015783610791162</v>
      </c>
      <c r="AI88" s="109">
        <f t="shared" si="47"/>
        <v>-14.216908944610486</v>
      </c>
      <c r="AJ88" s="109">
        <f t="shared" si="48"/>
        <v>8.0200656667687173</v>
      </c>
      <c r="AK88" s="109">
        <f t="shared" si="49"/>
        <v>-3.2152606811426252</v>
      </c>
      <c r="AL88" s="109">
        <f t="shared" si="50"/>
        <v>-8.2152606811426256</v>
      </c>
      <c r="AM88" s="109">
        <f t="shared" si="51"/>
        <v>1.7847393188573748</v>
      </c>
      <c r="AN88" s="109">
        <f t="shared" si="52"/>
        <v>-14.138467784238092</v>
      </c>
      <c r="AO88" s="109">
        <f t="shared" si="53"/>
        <v>7.7079464219528404</v>
      </c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</row>
    <row r="89" spans="1:128" s="5" customFormat="1" x14ac:dyDescent="0.25">
      <c r="A89" s="22" t="s">
        <v>20</v>
      </c>
      <c r="B89" s="33" t="s">
        <v>68</v>
      </c>
      <c r="C89" s="5" t="s">
        <v>157</v>
      </c>
      <c r="D89" s="26">
        <v>5</v>
      </c>
      <c r="E89" s="90">
        <v>445.69569999999993</v>
      </c>
      <c r="F89" s="90">
        <f t="shared" si="29"/>
        <v>445.79999999999995</v>
      </c>
      <c r="G89" s="149">
        <v>9.4399999999999998E-2</v>
      </c>
      <c r="H89" s="149">
        <v>9.9000000000000008E-3</v>
      </c>
      <c r="I89" s="147">
        <f t="shared" si="30"/>
        <v>0.1043</v>
      </c>
      <c r="J89" s="91">
        <f t="shared" si="31"/>
        <v>233.99550392216696</v>
      </c>
      <c r="K89" s="59"/>
      <c r="L89" s="58">
        <v>445.5</v>
      </c>
      <c r="M89" s="131">
        <v>9.0999999999999998E-2</v>
      </c>
      <c r="N89" s="131">
        <v>1.0200000000000001E-2</v>
      </c>
      <c r="O89" s="131">
        <v>0.1012</v>
      </c>
      <c r="P89" s="63">
        <v>227</v>
      </c>
      <c r="Q89" s="24">
        <f t="shared" si="54"/>
        <v>-3.6016949152542375</v>
      </c>
      <c r="R89" s="24">
        <f t="shared" si="55"/>
        <v>3.0303030303030294</v>
      </c>
      <c r="S89" s="24">
        <f t="shared" si="32"/>
        <v>-2.9721955896452594</v>
      </c>
      <c r="T89" s="24">
        <f t="shared" si="33"/>
        <v>-2.9895890326567338</v>
      </c>
      <c r="U89" s="115"/>
      <c r="V89" s="109">
        <f t="shared" si="34"/>
        <v>-3.469503045060887</v>
      </c>
      <c r="W89" s="109">
        <f t="shared" si="35"/>
        <v>-8.4695030450608861</v>
      </c>
      <c r="X89" s="109">
        <f t="shared" si="36"/>
        <v>1.530496954939113</v>
      </c>
      <c r="Y89" s="109">
        <f t="shared" si="37"/>
        <v>-11.094428087714254</v>
      </c>
      <c r="Z89" s="109">
        <f t="shared" si="38"/>
        <v>4.1554219975924802</v>
      </c>
      <c r="AA89" s="109">
        <f t="shared" si="39"/>
        <v>0.97847358121330807</v>
      </c>
      <c r="AB89" s="109">
        <f t="shared" si="40"/>
        <v>-4.0215264187866921</v>
      </c>
      <c r="AC89" s="109">
        <f t="shared" si="41"/>
        <v>5.9784735812133079</v>
      </c>
      <c r="AD89" s="109">
        <f t="shared" si="42"/>
        <v>-21.084872755454697</v>
      </c>
      <c r="AE89" s="109">
        <f t="shared" si="43"/>
        <v>23.041819917881313</v>
      </c>
      <c r="AF89" s="109">
        <f t="shared" si="44"/>
        <v>-3.0984216389208838</v>
      </c>
      <c r="AG89" s="109">
        <f t="shared" si="45"/>
        <v>-8.0984216389208843</v>
      </c>
      <c r="AH89" s="109">
        <f t="shared" si="46"/>
        <v>1.9015783610791162</v>
      </c>
      <c r="AI89" s="109">
        <f t="shared" si="47"/>
        <v>-14.216908944610486</v>
      </c>
      <c r="AJ89" s="109">
        <f t="shared" si="48"/>
        <v>8.0200656667687173</v>
      </c>
      <c r="AK89" s="109">
        <f t="shared" si="49"/>
        <v>-3.2152606811426252</v>
      </c>
      <c r="AL89" s="109">
        <f t="shared" si="50"/>
        <v>-8.2152606811426256</v>
      </c>
      <c r="AM89" s="109">
        <f t="shared" si="51"/>
        <v>1.7847393188573748</v>
      </c>
      <c r="AN89" s="109">
        <f t="shared" si="52"/>
        <v>-14.138467784238092</v>
      </c>
      <c r="AO89" s="109">
        <f t="shared" si="53"/>
        <v>7.7079464219528404</v>
      </c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  <c r="DT89" s="27"/>
      <c r="DU89" s="27"/>
      <c r="DV89" s="27"/>
      <c r="DW89" s="27"/>
      <c r="DX89" s="27"/>
    </row>
    <row r="90" spans="1:128" s="5" customFormat="1" x14ac:dyDescent="0.25">
      <c r="A90" s="22" t="s">
        <v>20</v>
      </c>
      <c r="B90" s="33" t="s">
        <v>68</v>
      </c>
      <c r="C90" s="5" t="s">
        <v>157</v>
      </c>
      <c r="D90" s="26">
        <v>6</v>
      </c>
      <c r="E90" s="90">
        <v>445.85469999999998</v>
      </c>
      <c r="F90" s="90">
        <f t="shared" si="29"/>
        <v>445.99999999999994</v>
      </c>
      <c r="G90" s="149">
        <v>0.126</v>
      </c>
      <c r="H90" s="149">
        <v>1.9300000000000001E-2</v>
      </c>
      <c r="I90" s="147">
        <f t="shared" si="30"/>
        <v>0.14530000000000001</v>
      </c>
      <c r="J90" s="91">
        <f t="shared" si="31"/>
        <v>325.85084964533132</v>
      </c>
      <c r="K90" s="59"/>
      <c r="L90" s="58">
        <v>445.7</v>
      </c>
      <c r="M90" s="131">
        <v>0.1222</v>
      </c>
      <c r="N90" s="131">
        <v>0.02</v>
      </c>
      <c r="O90" s="131">
        <v>0.14219999999999999</v>
      </c>
      <c r="P90" s="63">
        <v>319</v>
      </c>
      <c r="Q90" s="24">
        <f t="shared" si="54"/>
        <v>-3.015873015873014</v>
      </c>
      <c r="R90" s="24">
        <f t="shared" si="55"/>
        <v>3.6269430051813427</v>
      </c>
      <c r="S90" s="24">
        <f t="shared" si="32"/>
        <v>-2.1335168616655329</v>
      </c>
      <c r="T90" s="24">
        <f t="shared" si="33"/>
        <v>-2.102449526459131</v>
      </c>
      <c r="U90" s="115"/>
      <c r="V90" s="109">
        <f t="shared" si="34"/>
        <v>-3.469503045060887</v>
      </c>
      <c r="W90" s="109">
        <f t="shared" si="35"/>
        <v>-8.4695030450608861</v>
      </c>
      <c r="X90" s="109">
        <f t="shared" si="36"/>
        <v>1.530496954939113</v>
      </c>
      <c r="Y90" s="109">
        <f t="shared" si="37"/>
        <v>-11.094428087714254</v>
      </c>
      <c r="Z90" s="109">
        <f t="shared" si="38"/>
        <v>4.1554219975924802</v>
      </c>
      <c r="AA90" s="109">
        <f t="shared" si="39"/>
        <v>0.97847358121330807</v>
      </c>
      <c r="AB90" s="109">
        <f t="shared" si="40"/>
        <v>-4.0215264187866921</v>
      </c>
      <c r="AC90" s="109">
        <f t="shared" si="41"/>
        <v>5.9784735812133079</v>
      </c>
      <c r="AD90" s="109">
        <f t="shared" si="42"/>
        <v>-21.084872755454697</v>
      </c>
      <c r="AE90" s="109">
        <f t="shared" si="43"/>
        <v>23.041819917881313</v>
      </c>
      <c r="AF90" s="109">
        <f t="shared" si="44"/>
        <v>-3.0984216389208838</v>
      </c>
      <c r="AG90" s="109">
        <f t="shared" si="45"/>
        <v>-8.0984216389208843</v>
      </c>
      <c r="AH90" s="109">
        <f t="shared" si="46"/>
        <v>1.9015783610791162</v>
      </c>
      <c r="AI90" s="109">
        <f t="shared" si="47"/>
        <v>-14.216908944610486</v>
      </c>
      <c r="AJ90" s="109">
        <f t="shared" si="48"/>
        <v>8.0200656667687173</v>
      </c>
      <c r="AK90" s="109">
        <f t="shared" si="49"/>
        <v>-3.2152606811426252</v>
      </c>
      <c r="AL90" s="109">
        <f t="shared" si="50"/>
        <v>-8.2152606811426256</v>
      </c>
      <c r="AM90" s="109">
        <f t="shared" si="51"/>
        <v>1.7847393188573748</v>
      </c>
      <c r="AN90" s="109">
        <f t="shared" si="52"/>
        <v>-14.138467784238092</v>
      </c>
      <c r="AO90" s="109">
        <f t="shared" si="53"/>
        <v>7.7079464219528404</v>
      </c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</row>
    <row r="91" spans="1:128" s="5" customFormat="1" x14ac:dyDescent="0.25">
      <c r="A91" s="22" t="s">
        <v>20</v>
      </c>
      <c r="B91" s="33" t="s">
        <v>68</v>
      </c>
      <c r="C91" s="5" t="s">
        <v>157</v>
      </c>
      <c r="D91" s="26">
        <v>7</v>
      </c>
      <c r="E91" s="90">
        <v>445.59969999999998</v>
      </c>
      <c r="F91" s="90">
        <f t="shared" si="29"/>
        <v>445.9</v>
      </c>
      <c r="G91" s="149">
        <v>0.25280000000000002</v>
      </c>
      <c r="H91" s="149">
        <v>4.7500000000000001E-2</v>
      </c>
      <c r="I91" s="147">
        <f t="shared" si="30"/>
        <v>0.30030000000000001</v>
      </c>
      <c r="J91" s="91">
        <f t="shared" si="31"/>
        <v>673.75190520924582</v>
      </c>
      <c r="K91" s="59"/>
      <c r="L91" s="58">
        <v>445.6</v>
      </c>
      <c r="M91" s="131">
        <v>0.245</v>
      </c>
      <c r="N91" s="131">
        <v>4.8300000000000003E-2</v>
      </c>
      <c r="O91" s="131">
        <v>0.29330000000000001</v>
      </c>
      <c r="P91" s="63">
        <v>658</v>
      </c>
      <c r="Q91" s="24">
        <f t="shared" si="54"/>
        <v>-3.0854430379746947</v>
      </c>
      <c r="R91" s="24">
        <f t="shared" si="55"/>
        <v>1.684210526315794</v>
      </c>
      <c r="S91" s="24">
        <f t="shared" si="32"/>
        <v>-2.3310023310023329</v>
      </c>
      <c r="T91" s="24">
        <f t="shared" si="33"/>
        <v>-2.3379385033952196</v>
      </c>
      <c r="U91" s="115"/>
      <c r="V91" s="109">
        <f t="shared" si="34"/>
        <v>-3.469503045060887</v>
      </c>
      <c r="W91" s="109">
        <f t="shared" si="35"/>
        <v>-8.4695030450608861</v>
      </c>
      <c r="X91" s="109">
        <f t="shared" si="36"/>
        <v>1.530496954939113</v>
      </c>
      <c r="Y91" s="109">
        <f t="shared" si="37"/>
        <v>-11.094428087714254</v>
      </c>
      <c r="Z91" s="109">
        <f t="shared" si="38"/>
        <v>4.1554219975924802</v>
      </c>
      <c r="AA91" s="109">
        <f t="shared" si="39"/>
        <v>0.97847358121330807</v>
      </c>
      <c r="AB91" s="109">
        <f t="shared" si="40"/>
        <v>-4.0215264187866921</v>
      </c>
      <c r="AC91" s="109">
        <f t="shared" si="41"/>
        <v>5.9784735812133079</v>
      </c>
      <c r="AD91" s="109">
        <f t="shared" si="42"/>
        <v>-21.084872755454697</v>
      </c>
      <c r="AE91" s="109">
        <f t="shared" si="43"/>
        <v>23.041819917881313</v>
      </c>
      <c r="AF91" s="109">
        <f t="shared" si="44"/>
        <v>-3.0984216389208838</v>
      </c>
      <c r="AG91" s="109">
        <f t="shared" si="45"/>
        <v>-8.0984216389208843</v>
      </c>
      <c r="AH91" s="109">
        <f t="shared" si="46"/>
        <v>1.9015783610791162</v>
      </c>
      <c r="AI91" s="109">
        <f t="shared" si="47"/>
        <v>-14.216908944610486</v>
      </c>
      <c r="AJ91" s="109">
        <f t="shared" si="48"/>
        <v>8.0200656667687173</v>
      </c>
      <c r="AK91" s="109">
        <f t="shared" si="49"/>
        <v>-3.2152606811426252</v>
      </c>
      <c r="AL91" s="109">
        <f t="shared" si="50"/>
        <v>-8.2152606811426256</v>
      </c>
      <c r="AM91" s="109">
        <f t="shared" si="51"/>
        <v>1.7847393188573748</v>
      </c>
      <c r="AN91" s="109">
        <f t="shared" si="52"/>
        <v>-14.138467784238092</v>
      </c>
      <c r="AO91" s="109">
        <f t="shared" si="53"/>
        <v>7.7079464219528404</v>
      </c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  <c r="DT91" s="27"/>
      <c r="DU91" s="27"/>
      <c r="DV91" s="27"/>
      <c r="DW91" s="27"/>
      <c r="DX91" s="27"/>
    </row>
    <row r="92" spans="1:128" s="5" customFormat="1" x14ac:dyDescent="0.25">
      <c r="A92" s="22" t="s">
        <v>20</v>
      </c>
      <c r="B92" s="33" t="s">
        <v>68</v>
      </c>
      <c r="C92" s="5" t="s">
        <v>157</v>
      </c>
      <c r="D92" s="26">
        <v>8</v>
      </c>
      <c r="E92" s="90">
        <v>445.69099999999997</v>
      </c>
      <c r="F92" s="90">
        <f t="shared" si="29"/>
        <v>446.3</v>
      </c>
      <c r="G92" s="149">
        <v>0.49990000000000001</v>
      </c>
      <c r="H92" s="149">
        <v>0.1091</v>
      </c>
      <c r="I92" s="147">
        <f t="shared" si="30"/>
        <v>0.60899999999999999</v>
      </c>
      <c r="J92" s="91">
        <f t="shared" si="31"/>
        <v>1365.7133101597985</v>
      </c>
      <c r="K92" s="59"/>
      <c r="L92" s="58">
        <v>446</v>
      </c>
      <c r="M92" s="131">
        <v>0.49880000000000002</v>
      </c>
      <c r="N92" s="131">
        <v>0.1116</v>
      </c>
      <c r="O92" s="131">
        <v>0.61040000000000005</v>
      </c>
      <c r="P92" s="63">
        <v>1370</v>
      </c>
      <c r="Q92" s="24">
        <f t="shared" si="54"/>
        <v>-0.22004400880175834</v>
      </c>
      <c r="R92" s="24">
        <f t="shared" si="55"/>
        <v>2.2914757103574721</v>
      </c>
      <c r="S92" s="24">
        <f t="shared" si="32"/>
        <v>0.22988505747127552</v>
      </c>
      <c r="T92" s="24">
        <f t="shared" si="33"/>
        <v>0.31387918740426474</v>
      </c>
      <c r="U92" s="115"/>
      <c r="V92" s="109">
        <f t="shared" si="34"/>
        <v>-3.469503045060887</v>
      </c>
      <c r="W92" s="109">
        <f t="shared" si="35"/>
        <v>-8.4695030450608861</v>
      </c>
      <c r="X92" s="109">
        <f t="shared" si="36"/>
        <v>1.530496954939113</v>
      </c>
      <c r="Y92" s="109">
        <f t="shared" si="37"/>
        <v>-11.094428087714254</v>
      </c>
      <c r="Z92" s="109">
        <f t="shared" si="38"/>
        <v>4.1554219975924802</v>
      </c>
      <c r="AA92" s="109">
        <f t="shared" si="39"/>
        <v>0.97847358121330807</v>
      </c>
      <c r="AB92" s="109">
        <f t="shared" si="40"/>
        <v>-4.0215264187866921</v>
      </c>
      <c r="AC92" s="109">
        <f t="shared" si="41"/>
        <v>5.9784735812133079</v>
      </c>
      <c r="AD92" s="109">
        <f t="shared" si="42"/>
        <v>-21.084872755454697</v>
      </c>
      <c r="AE92" s="109">
        <f t="shared" si="43"/>
        <v>23.041819917881313</v>
      </c>
      <c r="AF92" s="109">
        <f t="shared" si="44"/>
        <v>-3.0984216389208838</v>
      </c>
      <c r="AG92" s="109">
        <f t="shared" si="45"/>
        <v>-8.0984216389208843</v>
      </c>
      <c r="AH92" s="109">
        <f t="shared" si="46"/>
        <v>1.9015783610791162</v>
      </c>
      <c r="AI92" s="109">
        <f t="shared" si="47"/>
        <v>-14.216908944610486</v>
      </c>
      <c r="AJ92" s="109">
        <f t="shared" si="48"/>
        <v>8.0200656667687173</v>
      </c>
      <c r="AK92" s="109">
        <f t="shared" si="49"/>
        <v>-3.2152606811426252</v>
      </c>
      <c r="AL92" s="109">
        <f t="shared" si="50"/>
        <v>-8.2152606811426256</v>
      </c>
      <c r="AM92" s="109">
        <f t="shared" si="51"/>
        <v>1.7847393188573748</v>
      </c>
      <c r="AN92" s="109">
        <f t="shared" si="52"/>
        <v>-14.138467784238092</v>
      </c>
      <c r="AO92" s="109">
        <f t="shared" si="53"/>
        <v>7.7079464219528404</v>
      </c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  <c r="DT92" s="27"/>
      <c r="DU92" s="27"/>
      <c r="DV92" s="27"/>
      <c r="DW92" s="27"/>
      <c r="DX92" s="27"/>
    </row>
    <row r="93" spans="1:128" s="5" customFormat="1" x14ac:dyDescent="0.25">
      <c r="A93" s="22" t="s">
        <v>20</v>
      </c>
      <c r="B93" s="33" t="s">
        <v>68</v>
      </c>
      <c r="C93" s="5" t="s">
        <v>157</v>
      </c>
      <c r="D93" s="26">
        <v>9</v>
      </c>
      <c r="E93" s="90">
        <v>445.93280000000004</v>
      </c>
      <c r="F93" s="90">
        <f t="shared" si="29"/>
        <v>447.8</v>
      </c>
      <c r="G93" s="149">
        <v>1.6177999999999999</v>
      </c>
      <c r="H93" s="149">
        <v>0.24940000000000001</v>
      </c>
      <c r="I93" s="147">
        <f t="shared" si="30"/>
        <v>1.8672</v>
      </c>
      <c r="J93" s="91">
        <f t="shared" si="31"/>
        <v>4180.5721263195783</v>
      </c>
      <c r="K93" s="59"/>
      <c r="L93" s="58">
        <v>447.5</v>
      </c>
      <c r="M93" s="131">
        <v>1.6124000000000001</v>
      </c>
      <c r="N93" s="131">
        <v>0.254</v>
      </c>
      <c r="O93" s="131">
        <v>1.8664000000000001</v>
      </c>
      <c r="P93" s="63">
        <v>4182</v>
      </c>
      <c r="Q93" s="24">
        <f t="shared" si="54"/>
        <v>-0.33378662381010321</v>
      </c>
      <c r="R93" s="24">
        <f t="shared" si="55"/>
        <v>1.8444266238973508</v>
      </c>
      <c r="S93" s="24">
        <f t="shared" si="32"/>
        <v>-4.2844901456721929E-2</v>
      </c>
      <c r="T93" s="24">
        <f t="shared" si="33"/>
        <v>3.4154982554475702E-2</v>
      </c>
      <c r="U93" s="115"/>
      <c r="V93" s="109">
        <f t="shared" si="34"/>
        <v>-3.469503045060887</v>
      </c>
      <c r="W93" s="109">
        <f t="shared" si="35"/>
        <v>-8.4695030450608861</v>
      </c>
      <c r="X93" s="109">
        <f t="shared" si="36"/>
        <v>1.530496954939113</v>
      </c>
      <c r="Y93" s="109">
        <f t="shared" si="37"/>
        <v>-11.094428087714254</v>
      </c>
      <c r="Z93" s="109">
        <f t="shared" si="38"/>
        <v>4.1554219975924802</v>
      </c>
      <c r="AA93" s="109">
        <f t="shared" si="39"/>
        <v>0.97847358121330807</v>
      </c>
      <c r="AB93" s="109">
        <f t="shared" si="40"/>
        <v>-4.0215264187866921</v>
      </c>
      <c r="AC93" s="109">
        <f t="shared" si="41"/>
        <v>5.9784735812133079</v>
      </c>
      <c r="AD93" s="109">
        <f t="shared" si="42"/>
        <v>-21.084872755454697</v>
      </c>
      <c r="AE93" s="109">
        <f t="shared" si="43"/>
        <v>23.041819917881313</v>
      </c>
      <c r="AF93" s="109">
        <f t="shared" si="44"/>
        <v>-3.0984216389208838</v>
      </c>
      <c r="AG93" s="109">
        <f t="shared" si="45"/>
        <v>-8.0984216389208843</v>
      </c>
      <c r="AH93" s="109">
        <f t="shared" si="46"/>
        <v>1.9015783610791162</v>
      </c>
      <c r="AI93" s="109">
        <f t="shared" si="47"/>
        <v>-14.216908944610486</v>
      </c>
      <c r="AJ93" s="109">
        <f t="shared" si="48"/>
        <v>8.0200656667687173</v>
      </c>
      <c r="AK93" s="109">
        <f t="shared" si="49"/>
        <v>-3.2152606811426252</v>
      </c>
      <c r="AL93" s="109">
        <f t="shared" si="50"/>
        <v>-8.2152606811426256</v>
      </c>
      <c r="AM93" s="109">
        <f t="shared" si="51"/>
        <v>1.7847393188573748</v>
      </c>
      <c r="AN93" s="109">
        <f t="shared" si="52"/>
        <v>-14.138467784238092</v>
      </c>
      <c r="AO93" s="109">
        <f t="shared" si="53"/>
        <v>7.7079464219528404</v>
      </c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  <c r="DL93" s="27"/>
      <c r="DM93" s="27"/>
      <c r="DN93" s="27"/>
      <c r="DO93" s="27"/>
      <c r="DP93" s="27"/>
      <c r="DQ93" s="27"/>
      <c r="DR93" s="27"/>
      <c r="DS93" s="27"/>
      <c r="DT93" s="27"/>
      <c r="DU93" s="27"/>
      <c r="DV93" s="27"/>
      <c r="DW93" s="27"/>
      <c r="DX93" s="27"/>
    </row>
    <row r="94" spans="1:128" s="5" customFormat="1" x14ac:dyDescent="0.25">
      <c r="A94" s="22" t="s">
        <v>21</v>
      </c>
      <c r="B94" s="33" t="s">
        <v>69</v>
      </c>
      <c r="C94" s="22" t="s">
        <v>27</v>
      </c>
      <c r="D94" s="26">
        <v>1</v>
      </c>
      <c r="E94" s="90">
        <v>445.37130000000002</v>
      </c>
      <c r="F94" s="90">
        <f t="shared" si="29"/>
        <v>445.40000000000003</v>
      </c>
      <c r="G94" s="149">
        <v>1.77E-2</v>
      </c>
      <c r="H94" s="149">
        <v>1.0999999999999999E-2</v>
      </c>
      <c r="I94" s="147">
        <f t="shared" si="30"/>
        <v>2.87E-2</v>
      </c>
      <c r="J94" s="91">
        <f t="shared" si="31"/>
        <v>64.439046891256524</v>
      </c>
      <c r="K94" s="59"/>
      <c r="L94" s="58">
        <v>445.3</v>
      </c>
      <c r="M94" s="131">
        <v>1.6199999999999999E-2</v>
      </c>
      <c r="N94" s="131">
        <v>1.0200000000000001E-2</v>
      </c>
      <c r="O94" s="131">
        <v>2.64E-2</v>
      </c>
      <c r="P94" s="63">
        <v>59</v>
      </c>
      <c r="Q94" s="24">
        <f t="shared" si="54"/>
        <v>-8.4745762711864483</v>
      </c>
      <c r="R94" s="24">
        <f t="shared" si="55"/>
        <v>-7.2727272727272609</v>
      </c>
      <c r="S94" s="24">
        <f t="shared" si="32"/>
        <v>-8.0139372822299642</v>
      </c>
      <c r="T94" s="24">
        <f t="shared" si="33"/>
        <v>-8.4406072927104798</v>
      </c>
      <c r="U94" s="115"/>
      <c r="V94" s="109">
        <f t="shared" si="34"/>
        <v>-3.469503045060887</v>
      </c>
      <c r="W94" s="109">
        <f t="shared" si="35"/>
        <v>-8.4695030450608861</v>
      </c>
      <c r="X94" s="109">
        <f t="shared" si="36"/>
        <v>1.530496954939113</v>
      </c>
      <c r="Y94" s="109">
        <f t="shared" si="37"/>
        <v>-11.094428087714254</v>
      </c>
      <c r="Z94" s="109">
        <f t="shared" si="38"/>
        <v>4.1554219975924802</v>
      </c>
      <c r="AA94" s="109">
        <f t="shared" si="39"/>
        <v>0.97847358121330807</v>
      </c>
      <c r="AB94" s="109">
        <f t="shared" si="40"/>
        <v>-4.0215264187866921</v>
      </c>
      <c r="AC94" s="109">
        <f t="shared" si="41"/>
        <v>5.9784735812133079</v>
      </c>
      <c r="AD94" s="109">
        <f t="shared" si="42"/>
        <v>-21.084872755454697</v>
      </c>
      <c r="AE94" s="109">
        <f t="shared" si="43"/>
        <v>23.041819917881313</v>
      </c>
      <c r="AF94" s="109">
        <f t="shared" si="44"/>
        <v>-3.0984216389208838</v>
      </c>
      <c r="AG94" s="109">
        <f t="shared" si="45"/>
        <v>-8.0984216389208843</v>
      </c>
      <c r="AH94" s="109">
        <f t="shared" si="46"/>
        <v>1.9015783610791162</v>
      </c>
      <c r="AI94" s="109">
        <f t="shared" si="47"/>
        <v>-14.216908944610486</v>
      </c>
      <c r="AJ94" s="109">
        <f t="shared" si="48"/>
        <v>8.0200656667687173</v>
      </c>
      <c r="AK94" s="109">
        <f t="shared" si="49"/>
        <v>-3.2152606811426252</v>
      </c>
      <c r="AL94" s="109">
        <f t="shared" si="50"/>
        <v>-8.2152606811426256</v>
      </c>
      <c r="AM94" s="109">
        <f t="shared" si="51"/>
        <v>1.7847393188573748</v>
      </c>
      <c r="AN94" s="109">
        <f t="shared" si="52"/>
        <v>-14.138467784238092</v>
      </c>
      <c r="AO94" s="109">
        <f t="shared" si="53"/>
        <v>7.7079464219528404</v>
      </c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  <c r="CV94" s="27"/>
      <c r="CW94" s="27"/>
      <c r="CX94" s="27"/>
      <c r="CY94" s="27"/>
      <c r="CZ94" s="27"/>
      <c r="DA94" s="27"/>
      <c r="DB94" s="27"/>
      <c r="DC94" s="27"/>
      <c r="DD94" s="27"/>
      <c r="DE94" s="27"/>
      <c r="DF94" s="27"/>
      <c r="DG94" s="27"/>
      <c r="DH94" s="27"/>
      <c r="DI94" s="27"/>
      <c r="DJ94" s="27"/>
      <c r="DK94" s="27"/>
      <c r="DL94" s="27"/>
      <c r="DM94" s="27"/>
      <c r="DN94" s="27"/>
      <c r="DO94" s="27"/>
      <c r="DP94" s="27"/>
      <c r="DQ94" s="27"/>
      <c r="DR94" s="27"/>
      <c r="DS94" s="27"/>
      <c r="DT94" s="27"/>
      <c r="DU94" s="27"/>
      <c r="DV94" s="27"/>
      <c r="DW94" s="27"/>
      <c r="DX94" s="27"/>
    </row>
    <row r="95" spans="1:128" s="5" customFormat="1" x14ac:dyDescent="0.25">
      <c r="A95" s="22" t="s">
        <v>21</v>
      </c>
      <c r="B95" s="33" t="s">
        <v>69</v>
      </c>
      <c r="C95" s="22" t="s">
        <v>27</v>
      </c>
      <c r="D95" s="26">
        <v>2</v>
      </c>
      <c r="E95" s="90">
        <v>445.86109999999996</v>
      </c>
      <c r="F95" s="90">
        <f t="shared" si="29"/>
        <v>445.9</v>
      </c>
      <c r="G95" s="149">
        <v>2.7799999999999998E-2</v>
      </c>
      <c r="H95" s="149">
        <v>1.11E-2</v>
      </c>
      <c r="I95" s="147">
        <f t="shared" si="30"/>
        <v>3.8899999999999997E-2</v>
      </c>
      <c r="J95" s="91">
        <f t="shared" si="31"/>
        <v>87.244030196066419</v>
      </c>
      <c r="K95" s="59"/>
      <c r="L95" s="58">
        <v>445.8</v>
      </c>
      <c r="M95" s="131">
        <v>2.5399999999999999E-2</v>
      </c>
      <c r="N95" s="131">
        <v>1.12E-2</v>
      </c>
      <c r="O95" s="131">
        <v>3.6600000000000001E-2</v>
      </c>
      <c r="P95" s="63">
        <v>82</v>
      </c>
      <c r="Q95" s="24">
        <f t="shared" si="54"/>
        <v>-8.633093525179854</v>
      </c>
      <c r="R95" s="24">
        <f t="shared" si="55"/>
        <v>0.90090090090089536</v>
      </c>
      <c r="S95" s="24">
        <f t="shared" si="32"/>
        <v>-5.912596401028269</v>
      </c>
      <c r="T95" s="24">
        <f t="shared" si="33"/>
        <v>-6.0107610621395349</v>
      </c>
      <c r="U95" s="115"/>
      <c r="V95" s="109">
        <f t="shared" si="34"/>
        <v>-3.469503045060887</v>
      </c>
      <c r="W95" s="109">
        <f t="shared" si="35"/>
        <v>-8.4695030450608861</v>
      </c>
      <c r="X95" s="109">
        <f t="shared" si="36"/>
        <v>1.530496954939113</v>
      </c>
      <c r="Y95" s="109">
        <f t="shared" si="37"/>
        <v>-11.094428087714254</v>
      </c>
      <c r="Z95" s="109">
        <f t="shared" si="38"/>
        <v>4.1554219975924802</v>
      </c>
      <c r="AA95" s="109">
        <f t="shared" si="39"/>
        <v>0.97847358121330807</v>
      </c>
      <c r="AB95" s="109">
        <f t="shared" si="40"/>
        <v>-4.0215264187866921</v>
      </c>
      <c r="AC95" s="109">
        <f t="shared" si="41"/>
        <v>5.9784735812133079</v>
      </c>
      <c r="AD95" s="109">
        <f t="shared" si="42"/>
        <v>-21.084872755454697</v>
      </c>
      <c r="AE95" s="109">
        <f t="shared" si="43"/>
        <v>23.041819917881313</v>
      </c>
      <c r="AF95" s="109">
        <f t="shared" si="44"/>
        <v>-3.0984216389208838</v>
      </c>
      <c r="AG95" s="109">
        <f t="shared" si="45"/>
        <v>-8.0984216389208843</v>
      </c>
      <c r="AH95" s="109">
        <f t="shared" si="46"/>
        <v>1.9015783610791162</v>
      </c>
      <c r="AI95" s="109">
        <f t="shared" si="47"/>
        <v>-14.216908944610486</v>
      </c>
      <c r="AJ95" s="109">
        <f t="shared" si="48"/>
        <v>8.0200656667687173</v>
      </c>
      <c r="AK95" s="109">
        <f t="shared" si="49"/>
        <v>-3.2152606811426252</v>
      </c>
      <c r="AL95" s="109">
        <f t="shared" si="50"/>
        <v>-8.2152606811426256</v>
      </c>
      <c r="AM95" s="109">
        <f t="shared" si="51"/>
        <v>1.7847393188573748</v>
      </c>
      <c r="AN95" s="109">
        <f t="shared" si="52"/>
        <v>-14.138467784238092</v>
      </c>
      <c r="AO95" s="109">
        <f t="shared" si="53"/>
        <v>7.7079464219528404</v>
      </c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  <c r="DT95" s="27"/>
      <c r="DU95" s="27"/>
      <c r="DV95" s="27"/>
      <c r="DW95" s="27"/>
      <c r="DX95" s="27"/>
    </row>
    <row r="96" spans="1:128" s="5" customFormat="1" x14ac:dyDescent="0.25">
      <c r="A96" s="22" t="s">
        <v>21</v>
      </c>
      <c r="B96" s="33" t="s">
        <v>69</v>
      </c>
      <c r="C96" s="22" t="s">
        <v>27</v>
      </c>
      <c r="D96" s="26">
        <v>3</v>
      </c>
      <c r="E96" s="90">
        <v>445.95600000000002</v>
      </c>
      <c r="F96" s="90">
        <f t="shared" si="29"/>
        <v>446</v>
      </c>
      <c r="G96" s="149">
        <v>3.44E-2</v>
      </c>
      <c r="H96" s="149">
        <v>9.5999999999999992E-3</v>
      </c>
      <c r="I96" s="147">
        <f t="shared" si="30"/>
        <v>4.3999999999999997E-2</v>
      </c>
      <c r="J96" s="91">
        <f t="shared" si="31"/>
        <v>98.660768758884487</v>
      </c>
      <c r="K96" s="59"/>
      <c r="L96" s="58">
        <v>445.9</v>
      </c>
      <c r="M96" s="131">
        <v>3.1699999999999999E-2</v>
      </c>
      <c r="N96" s="131">
        <v>1.01E-2</v>
      </c>
      <c r="O96" s="131">
        <v>4.1799999999999997E-2</v>
      </c>
      <c r="P96" s="63">
        <v>94</v>
      </c>
      <c r="Q96" s="24">
        <f t="shared" si="54"/>
        <v>-7.848837209302328</v>
      </c>
      <c r="R96" s="24">
        <f t="shared" si="55"/>
        <v>5.2083333333333384</v>
      </c>
      <c r="S96" s="24">
        <f t="shared" si="32"/>
        <v>-5.0000000000000018</v>
      </c>
      <c r="T96" s="24">
        <f t="shared" si="33"/>
        <v>-4.7240345048140329</v>
      </c>
      <c r="U96" s="115"/>
      <c r="V96" s="109">
        <f t="shared" si="34"/>
        <v>-3.469503045060887</v>
      </c>
      <c r="W96" s="109">
        <f t="shared" si="35"/>
        <v>-8.4695030450608861</v>
      </c>
      <c r="X96" s="109">
        <f t="shared" si="36"/>
        <v>1.530496954939113</v>
      </c>
      <c r="Y96" s="109">
        <f t="shared" si="37"/>
        <v>-11.094428087714254</v>
      </c>
      <c r="Z96" s="109">
        <f t="shared" si="38"/>
        <v>4.1554219975924802</v>
      </c>
      <c r="AA96" s="109">
        <f t="shared" si="39"/>
        <v>0.97847358121330807</v>
      </c>
      <c r="AB96" s="109">
        <f t="shared" si="40"/>
        <v>-4.0215264187866921</v>
      </c>
      <c r="AC96" s="109">
        <f t="shared" si="41"/>
        <v>5.9784735812133079</v>
      </c>
      <c r="AD96" s="109">
        <f t="shared" si="42"/>
        <v>-21.084872755454697</v>
      </c>
      <c r="AE96" s="109">
        <f t="shared" si="43"/>
        <v>23.041819917881313</v>
      </c>
      <c r="AF96" s="109">
        <f t="shared" si="44"/>
        <v>-3.0984216389208838</v>
      </c>
      <c r="AG96" s="109">
        <f t="shared" si="45"/>
        <v>-8.0984216389208843</v>
      </c>
      <c r="AH96" s="109">
        <f t="shared" si="46"/>
        <v>1.9015783610791162</v>
      </c>
      <c r="AI96" s="109">
        <f t="shared" si="47"/>
        <v>-14.216908944610486</v>
      </c>
      <c r="AJ96" s="109">
        <f t="shared" si="48"/>
        <v>8.0200656667687173</v>
      </c>
      <c r="AK96" s="109">
        <f t="shared" si="49"/>
        <v>-3.2152606811426252</v>
      </c>
      <c r="AL96" s="109">
        <f t="shared" si="50"/>
        <v>-8.2152606811426256</v>
      </c>
      <c r="AM96" s="109">
        <f t="shared" si="51"/>
        <v>1.7847393188573748</v>
      </c>
      <c r="AN96" s="109">
        <f t="shared" si="52"/>
        <v>-14.138467784238092</v>
      </c>
      <c r="AO96" s="109">
        <f t="shared" si="53"/>
        <v>7.7079464219528404</v>
      </c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27"/>
      <c r="CJ96" s="27"/>
      <c r="CK96" s="27"/>
      <c r="CL96" s="27"/>
      <c r="CM96" s="27"/>
      <c r="CN96" s="27"/>
      <c r="CO96" s="27"/>
      <c r="CP96" s="27"/>
      <c r="CQ96" s="27"/>
      <c r="CR96" s="27"/>
      <c r="CS96" s="27"/>
      <c r="CT96" s="27"/>
      <c r="CU96" s="27"/>
      <c r="CV96" s="27"/>
      <c r="CW96" s="27"/>
      <c r="CX96" s="27"/>
      <c r="CY96" s="27"/>
      <c r="CZ96" s="27"/>
      <c r="DA96" s="27"/>
      <c r="DB96" s="27"/>
      <c r="DC96" s="27"/>
      <c r="DD96" s="27"/>
      <c r="DE96" s="27"/>
      <c r="DF96" s="27"/>
      <c r="DG96" s="27"/>
      <c r="DH96" s="27"/>
      <c r="DI96" s="27"/>
      <c r="DJ96" s="27"/>
      <c r="DK96" s="27"/>
      <c r="DL96" s="27"/>
      <c r="DM96" s="27"/>
      <c r="DN96" s="27"/>
      <c r="DO96" s="27"/>
      <c r="DP96" s="27"/>
      <c r="DQ96" s="27"/>
      <c r="DR96" s="27"/>
      <c r="DS96" s="27"/>
      <c r="DT96" s="27"/>
      <c r="DU96" s="27"/>
      <c r="DV96" s="27"/>
      <c r="DW96" s="27"/>
      <c r="DX96" s="27"/>
    </row>
    <row r="97" spans="1:128" s="5" customFormat="1" x14ac:dyDescent="0.25">
      <c r="A97" s="22" t="s">
        <v>21</v>
      </c>
      <c r="B97" s="33" t="s">
        <v>69</v>
      </c>
      <c r="C97" s="22" t="s">
        <v>27</v>
      </c>
      <c r="D97" s="26">
        <v>4</v>
      </c>
      <c r="E97" s="90">
        <v>445.24020000000007</v>
      </c>
      <c r="F97" s="90">
        <f t="shared" si="29"/>
        <v>445.30000000000007</v>
      </c>
      <c r="G97" s="149">
        <v>4.8300000000000003E-2</v>
      </c>
      <c r="H97" s="149">
        <v>1.15E-2</v>
      </c>
      <c r="I97" s="147">
        <f t="shared" si="30"/>
        <v>5.9800000000000006E-2</v>
      </c>
      <c r="J97" s="91">
        <f t="shared" si="31"/>
        <v>134.3027183914098</v>
      </c>
      <c r="K97" s="59"/>
      <c r="L97" s="58">
        <v>445.2</v>
      </c>
      <c r="M97" s="131">
        <v>4.5400000000000003E-2</v>
      </c>
      <c r="N97" s="131">
        <v>1.14E-2</v>
      </c>
      <c r="O97" s="131">
        <v>5.6800000000000003E-2</v>
      </c>
      <c r="P97" s="63">
        <v>128</v>
      </c>
      <c r="Q97" s="24">
        <f t="shared" si="54"/>
        <v>-6.004140786749482</v>
      </c>
      <c r="R97" s="24">
        <f t="shared" si="55"/>
        <v>-0.86956521739129911</v>
      </c>
      <c r="S97" s="24">
        <f t="shared" si="32"/>
        <v>-5.0167224080267605</v>
      </c>
      <c r="T97" s="24">
        <f t="shared" si="33"/>
        <v>-4.6929194486155161</v>
      </c>
      <c r="U97" s="115"/>
      <c r="V97" s="109">
        <f t="shared" si="34"/>
        <v>-3.469503045060887</v>
      </c>
      <c r="W97" s="109">
        <f t="shared" si="35"/>
        <v>-8.4695030450608861</v>
      </c>
      <c r="X97" s="109">
        <f t="shared" si="36"/>
        <v>1.530496954939113</v>
      </c>
      <c r="Y97" s="109">
        <f t="shared" si="37"/>
        <v>-11.094428087714254</v>
      </c>
      <c r="Z97" s="109">
        <f t="shared" si="38"/>
        <v>4.1554219975924802</v>
      </c>
      <c r="AA97" s="109">
        <f t="shared" si="39"/>
        <v>0.97847358121330807</v>
      </c>
      <c r="AB97" s="109">
        <f t="shared" si="40"/>
        <v>-4.0215264187866921</v>
      </c>
      <c r="AC97" s="109">
        <f t="shared" si="41"/>
        <v>5.9784735812133079</v>
      </c>
      <c r="AD97" s="109">
        <f t="shared" si="42"/>
        <v>-21.084872755454697</v>
      </c>
      <c r="AE97" s="109">
        <f t="shared" si="43"/>
        <v>23.041819917881313</v>
      </c>
      <c r="AF97" s="109">
        <f t="shared" si="44"/>
        <v>-3.0984216389208838</v>
      </c>
      <c r="AG97" s="109">
        <f t="shared" si="45"/>
        <v>-8.0984216389208843</v>
      </c>
      <c r="AH97" s="109">
        <f t="shared" si="46"/>
        <v>1.9015783610791162</v>
      </c>
      <c r="AI97" s="109">
        <f t="shared" si="47"/>
        <v>-14.216908944610486</v>
      </c>
      <c r="AJ97" s="109">
        <f t="shared" si="48"/>
        <v>8.0200656667687173</v>
      </c>
      <c r="AK97" s="109">
        <f t="shared" si="49"/>
        <v>-3.2152606811426252</v>
      </c>
      <c r="AL97" s="109">
        <f t="shared" si="50"/>
        <v>-8.2152606811426256</v>
      </c>
      <c r="AM97" s="109">
        <f t="shared" si="51"/>
        <v>1.7847393188573748</v>
      </c>
      <c r="AN97" s="109">
        <f t="shared" si="52"/>
        <v>-14.138467784238092</v>
      </c>
      <c r="AO97" s="109">
        <f t="shared" si="53"/>
        <v>7.7079464219528404</v>
      </c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  <c r="CW97" s="27"/>
      <c r="CX97" s="27"/>
      <c r="CY97" s="27"/>
      <c r="CZ97" s="27"/>
      <c r="DA97" s="27"/>
      <c r="DB97" s="27"/>
      <c r="DC97" s="27"/>
      <c r="DD97" s="27"/>
      <c r="DE97" s="27"/>
      <c r="DF97" s="27"/>
      <c r="DG97" s="27"/>
      <c r="DH97" s="27"/>
      <c r="DI97" s="27"/>
      <c r="DJ97" s="27"/>
      <c r="DK97" s="27"/>
      <c r="DL97" s="27"/>
      <c r="DM97" s="27"/>
      <c r="DN97" s="27"/>
      <c r="DO97" s="27"/>
      <c r="DP97" s="27"/>
      <c r="DQ97" s="27"/>
      <c r="DR97" s="27"/>
      <c r="DS97" s="27"/>
      <c r="DT97" s="27"/>
      <c r="DU97" s="27"/>
      <c r="DV97" s="27"/>
      <c r="DW97" s="27"/>
      <c r="DX97" s="27"/>
    </row>
    <row r="98" spans="1:128" s="5" customFormat="1" x14ac:dyDescent="0.25">
      <c r="A98" s="22" t="s">
        <v>21</v>
      </c>
      <c r="B98" s="33" t="s">
        <v>69</v>
      </c>
      <c r="C98" s="22" t="s">
        <v>27</v>
      </c>
      <c r="D98" s="26">
        <v>5</v>
      </c>
      <c r="E98" s="90">
        <v>445.3931</v>
      </c>
      <c r="F98" s="90">
        <f t="shared" si="29"/>
        <v>445.50000000000006</v>
      </c>
      <c r="G98" s="149">
        <v>9.5000000000000001E-2</v>
      </c>
      <c r="H98" s="149">
        <v>1.1900000000000001E-2</v>
      </c>
      <c r="I98" s="147">
        <f t="shared" si="30"/>
        <v>0.1069</v>
      </c>
      <c r="J98" s="91">
        <f t="shared" si="31"/>
        <v>239.99096183429745</v>
      </c>
      <c r="K98" s="59"/>
      <c r="L98" s="58">
        <v>445.4</v>
      </c>
      <c r="M98" s="131">
        <v>8.8200000000000001E-2</v>
      </c>
      <c r="N98" s="131">
        <v>1.1599999999999999E-2</v>
      </c>
      <c r="O98" s="131">
        <v>9.98E-2</v>
      </c>
      <c r="P98" s="63">
        <v>224</v>
      </c>
      <c r="Q98" s="24">
        <f t="shared" si="54"/>
        <v>-7.1578947368421062</v>
      </c>
      <c r="R98" s="24">
        <f t="shared" si="55"/>
        <v>-2.5210084033613582</v>
      </c>
      <c r="S98" s="24">
        <f t="shared" si="32"/>
        <v>-6.6417212347988741</v>
      </c>
      <c r="T98" s="24">
        <f t="shared" si="33"/>
        <v>-6.6631516920784977</v>
      </c>
      <c r="U98" s="115"/>
      <c r="V98" s="109">
        <f t="shared" si="34"/>
        <v>-3.469503045060887</v>
      </c>
      <c r="W98" s="109">
        <f t="shared" si="35"/>
        <v>-8.4695030450608861</v>
      </c>
      <c r="X98" s="109">
        <f t="shared" si="36"/>
        <v>1.530496954939113</v>
      </c>
      <c r="Y98" s="109">
        <f t="shared" si="37"/>
        <v>-11.094428087714254</v>
      </c>
      <c r="Z98" s="109">
        <f t="shared" si="38"/>
        <v>4.1554219975924802</v>
      </c>
      <c r="AA98" s="109">
        <f t="shared" si="39"/>
        <v>0.97847358121330807</v>
      </c>
      <c r="AB98" s="109">
        <f t="shared" si="40"/>
        <v>-4.0215264187866921</v>
      </c>
      <c r="AC98" s="109">
        <f t="shared" si="41"/>
        <v>5.9784735812133079</v>
      </c>
      <c r="AD98" s="109">
        <f t="shared" si="42"/>
        <v>-21.084872755454697</v>
      </c>
      <c r="AE98" s="109">
        <f t="shared" si="43"/>
        <v>23.041819917881313</v>
      </c>
      <c r="AF98" s="109">
        <f t="shared" si="44"/>
        <v>-3.0984216389208838</v>
      </c>
      <c r="AG98" s="109">
        <f t="shared" si="45"/>
        <v>-8.0984216389208843</v>
      </c>
      <c r="AH98" s="109">
        <f t="shared" si="46"/>
        <v>1.9015783610791162</v>
      </c>
      <c r="AI98" s="109">
        <f t="shared" si="47"/>
        <v>-14.216908944610486</v>
      </c>
      <c r="AJ98" s="109">
        <f t="shared" si="48"/>
        <v>8.0200656667687173</v>
      </c>
      <c r="AK98" s="109">
        <f t="shared" si="49"/>
        <v>-3.2152606811426252</v>
      </c>
      <c r="AL98" s="109">
        <f t="shared" si="50"/>
        <v>-8.2152606811426256</v>
      </c>
      <c r="AM98" s="109">
        <f t="shared" si="51"/>
        <v>1.7847393188573748</v>
      </c>
      <c r="AN98" s="109">
        <f t="shared" si="52"/>
        <v>-14.138467784238092</v>
      </c>
      <c r="AO98" s="109">
        <f t="shared" si="53"/>
        <v>7.7079464219528404</v>
      </c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  <c r="CW98" s="27"/>
      <c r="CX98" s="27"/>
      <c r="CY98" s="27"/>
      <c r="CZ98" s="27"/>
      <c r="DA98" s="27"/>
      <c r="DB98" s="27"/>
      <c r="DC98" s="27"/>
      <c r="DD98" s="27"/>
      <c r="DE98" s="27"/>
      <c r="DF98" s="27"/>
      <c r="DG98" s="27"/>
      <c r="DH98" s="27"/>
      <c r="DI98" s="27"/>
      <c r="DJ98" s="27"/>
      <c r="DK98" s="27"/>
      <c r="DL98" s="27"/>
      <c r="DM98" s="27"/>
      <c r="DN98" s="27"/>
      <c r="DO98" s="27"/>
      <c r="DP98" s="27"/>
      <c r="DQ98" s="27"/>
      <c r="DR98" s="27"/>
      <c r="DS98" s="27"/>
      <c r="DT98" s="27"/>
      <c r="DU98" s="27"/>
      <c r="DV98" s="27"/>
      <c r="DW98" s="27"/>
      <c r="DX98" s="27"/>
    </row>
    <row r="99" spans="1:128" s="5" customFormat="1" x14ac:dyDescent="0.25">
      <c r="A99" s="22" t="s">
        <v>21</v>
      </c>
      <c r="B99" s="33" t="s">
        <v>69</v>
      </c>
      <c r="C99" s="22" t="s">
        <v>27</v>
      </c>
      <c r="D99" s="26">
        <v>6</v>
      </c>
      <c r="E99" s="90">
        <v>445.65449999999998</v>
      </c>
      <c r="F99" s="90">
        <f t="shared" si="29"/>
        <v>445.79999999999995</v>
      </c>
      <c r="G99" s="149">
        <v>0.1273</v>
      </c>
      <c r="H99" s="149">
        <v>1.8200000000000001E-2</v>
      </c>
      <c r="I99" s="147">
        <f t="shared" si="30"/>
        <v>0.14549999999999999</v>
      </c>
      <c r="J99" s="91">
        <f t="shared" si="31"/>
        <v>326.44588026819105</v>
      </c>
      <c r="K99" s="59"/>
      <c r="L99" s="58">
        <v>445.7</v>
      </c>
      <c r="M99" s="131">
        <v>0.1198</v>
      </c>
      <c r="N99" s="131">
        <v>1.84E-2</v>
      </c>
      <c r="O99" s="131">
        <v>0.13819999999999999</v>
      </c>
      <c r="P99" s="63">
        <v>310</v>
      </c>
      <c r="Q99" s="24">
        <f t="shared" si="54"/>
        <v>-5.8915946582875041</v>
      </c>
      <c r="R99" s="24">
        <f t="shared" si="55"/>
        <v>1.0989010989010923</v>
      </c>
      <c r="S99" s="24">
        <f t="shared" si="32"/>
        <v>-5.0171821305841933</v>
      </c>
      <c r="T99" s="24">
        <f t="shared" si="33"/>
        <v>-5.0378581143924874</v>
      </c>
      <c r="U99" s="115"/>
      <c r="V99" s="109">
        <f t="shared" si="34"/>
        <v>-3.469503045060887</v>
      </c>
      <c r="W99" s="109">
        <f t="shared" si="35"/>
        <v>-8.4695030450608861</v>
      </c>
      <c r="X99" s="109">
        <f t="shared" si="36"/>
        <v>1.530496954939113</v>
      </c>
      <c r="Y99" s="109">
        <f t="shared" si="37"/>
        <v>-11.094428087714254</v>
      </c>
      <c r="Z99" s="109">
        <f t="shared" si="38"/>
        <v>4.1554219975924802</v>
      </c>
      <c r="AA99" s="109">
        <f t="shared" si="39"/>
        <v>0.97847358121330807</v>
      </c>
      <c r="AB99" s="109">
        <f t="shared" si="40"/>
        <v>-4.0215264187866921</v>
      </c>
      <c r="AC99" s="109">
        <f t="shared" si="41"/>
        <v>5.9784735812133079</v>
      </c>
      <c r="AD99" s="109">
        <f t="shared" si="42"/>
        <v>-21.084872755454697</v>
      </c>
      <c r="AE99" s="109">
        <f t="shared" si="43"/>
        <v>23.041819917881313</v>
      </c>
      <c r="AF99" s="109">
        <f t="shared" si="44"/>
        <v>-3.0984216389208838</v>
      </c>
      <c r="AG99" s="109">
        <f t="shared" si="45"/>
        <v>-8.0984216389208843</v>
      </c>
      <c r="AH99" s="109">
        <f t="shared" si="46"/>
        <v>1.9015783610791162</v>
      </c>
      <c r="AI99" s="109">
        <f t="shared" si="47"/>
        <v>-14.216908944610486</v>
      </c>
      <c r="AJ99" s="109">
        <f t="shared" si="48"/>
        <v>8.0200656667687173</v>
      </c>
      <c r="AK99" s="109">
        <f t="shared" si="49"/>
        <v>-3.2152606811426252</v>
      </c>
      <c r="AL99" s="109">
        <f t="shared" si="50"/>
        <v>-8.2152606811426256</v>
      </c>
      <c r="AM99" s="109">
        <f t="shared" si="51"/>
        <v>1.7847393188573748</v>
      </c>
      <c r="AN99" s="109">
        <f t="shared" si="52"/>
        <v>-14.138467784238092</v>
      </c>
      <c r="AO99" s="109">
        <f t="shared" si="53"/>
        <v>7.7079464219528404</v>
      </c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  <c r="DT99" s="27"/>
      <c r="DU99" s="27"/>
      <c r="DV99" s="27"/>
      <c r="DW99" s="27"/>
      <c r="DX99" s="27"/>
    </row>
    <row r="100" spans="1:128" s="5" customFormat="1" x14ac:dyDescent="0.25">
      <c r="A100" s="22" t="s">
        <v>21</v>
      </c>
      <c r="B100" s="33" t="s">
        <v>69</v>
      </c>
      <c r="C100" s="22" t="s">
        <v>27</v>
      </c>
      <c r="D100" s="26">
        <v>7</v>
      </c>
      <c r="E100" s="90">
        <v>447.90239999999994</v>
      </c>
      <c r="F100" s="90">
        <f t="shared" si="29"/>
        <v>448.19999999999993</v>
      </c>
      <c r="G100" s="149">
        <v>0.2492</v>
      </c>
      <c r="H100" s="149">
        <v>4.8399999999999999E-2</v>
      </c>
      <c r="I100" s="147">
        <f t="shared" si="30"/>
        <v>0.29759999999999998</v>
      </c>
      <c r="J100" s="91">
        <f t="shared" si="31"/>
        <v>664.26390858968387</v>
      </c>
      <c r="K100" s="59"/>
      <c r="L100" s="58">
        <v>448.1</v>
      </c>
      <c r="M100" s="131">
        <v>0.24030000000000001</v>
      </c>
      <c r="N100" s="131">
        <v>4.8399999999999999E-2</v>
      </c>
      <c r="O100" s="131">
        <v>0.28870000000000001</v>
      </c>
      <c r="P100" s="63">
        <v>645</v>
      </c>
      <c r="Q100" s="24">
        <f t="shared" si="54"/>
        <v>-3.5714285714285676</v>
      </c>
      <c r="R100" s="24">
        <f t="shared" si="55"/>
        <v>0</v>
      </c>
      <c r="S100" s="24">
        <f t="shared" si="32"/>
        <v>-2.9905913978494505</v>
      </c>
      <c r="T100" s="24">
        <f t="shared" si="33"/>
        <v>-2.9000384245748916</v>
      </c>
      <c r="U100" s="115"/>
      <c r="V100" s="109">
        <f t="shared" si="34"/>
        <v>-3.469503045060887</v>
      </c>
      <c r="W100" s="109">
        <f t="shared" si="35"/>
        <v>-8.4695030450608861</v>
      </c>
      <c r="X100" s="109">
        <f t="shared" si="36"/>
        <v>1.530496954939113</v>
      </c>
      <c r="Y100" s="109">
        <f t="shared" si="37"/>
        <v>-11.094428087714254</v>
      </c>
      <c r="Z100" s="109">
        <f t="shared" si="38"/>
        <v>4.1554219975924802</v>
      </c>
      <c r="AA100" s="109">
        <f t="shared" si="39"/>
        <v>0.97847358121330807</v>
      </c>
      <c r="AB100" s="109">
        <f t="shared" si="40"/>
        <v>-4.0215264187866921</v>
      </c>
      <c r="AC100" s="109">
        <f t="shared" si="41"/>
        <v>5.9784735812133079</v>
      </c>
      <c r="AD100" s="109">
        <f t="shared" si="42"/>
        <v>-21.084872755454697</v>
      </c>
      <c r="AE100" s="109">
        <f t="shared" si="43"/>
        <v>23.041819917881313</v>
      </c>
      <c r="AF100" s="109">
        <f t="shared" si="44"/>
        <v>-3.0984216389208838</v>
      </c>
      <c r="AG100" s="109">
        <f t="shared" si="45"/>
        <v>-8.0984216389208843</v>
      </c>
      <c r="AH100" s="109">
        <f t="shared" si="46"/>
        <v>1.9015783610791162</v>
      </c>
      <c r="AI100" s="109">
        <f t="shared" si="47"/>
        <v>-14.216908944610486</v>
      </c>
      <c r="AJ100" s="109">
        <f t="shared" si="48"/>
        <v>8.0200656667687173</v>
      </c>
      <c r="AK100" s="109">
        <f t="shared" si="49"/>
        <v>-3.2152606811426252</v>
      </c>
      <c r="AL100" s="109">
        <f t="shared" si="50"/>
        <v>-8.2152606811426256</v>
      </c>
      <c r="AM100" s="109">
        <f t="shared" si="51"/>
        <v>1.7847393188573748</v>
      </c>
      <c r="AN100" s="109">
        <f t="shared" si="52"/>
        <v>-14.138467784238092</v>
      </c>
      <c r="AO100" s="109">
        <f t="shared" si="53"/>
        <v>7.7079464219528404</v>
      </c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  <c r="DL100" s="27"/>
      <c r="DM100" s="27"/>
      <c r="DN100" s="27"/>
      <c r="DO100" s="27"/>
      <c r="DP100" s="27"/>
      <c r="DQ100" s="27"/>
      <c r="DR100" s="27"/>
      <c r="DS100" s="27"/>
      <c r="DT100" s="27"/>
      <c r="DU100" s="27"/>
      <c r="DV100" s="27"/>
      <c r="DW100" s="27"/>
      <c r="DX100" s="27"/>
    </row>
    <row r="101" spans="1:128" s="5" customFormat="1" x14ac:dyDescent="0.25">
      <c r="A101" s="22" t="s">
        <v>21</v>
      </c>
      <c r="B101" s="33" t="s">
        <v>69</v>
      </c>
      <c r="C101" s="22" t="s">
        <v>27</v>
      </c>
      <c r="D101" s="26">
        <v>8</v>
      </c>
      <c r="E101" s="90">
        <v>448.49670000000003</v>
      </c>
      <c r="F101" s="90">
        <f t="shared" si="29"/>
        <v>449.10000000000008</v>
      </c>
      <c r="G101" s="149">
        <v>0.50419999999999998</v>
      </c>
      <c r="H101" s="149">
        <v>9.9099999999999994E-2</v>
      </c>
      <c r="I101" s="147">
        <f t="shared" si="30"/>
        <v>0.60329999999999995</v>
      </c>
      <c r="J101" s="91">
        <f t="shared" si="31"/>
        <v>1344.4779042198652</v>
      </c>
      <c r="K101" s="59"/>
      <c r="L101" s="58">
        <v>449</v>
      </c>
      <c r="M101" s="131">
        <v>0.49359999999999998</v>
      </c>
      <c r="N101" s="131">
        <v>0.10059999999999999</v>
      </c>
      <c r="O101" s="131">
        <v>0.59419999999999995</v>
      </c>
      <c r="P101" s="63">
        <v>1324</v>
      </c>
      <c r="Q101" s="24">
        <f t="shared" si="54"/>
        <v>-2.1023403411344699</v>
      </c>
      <c r="R101" s="24">
        <f t="shared" si="55"/>
        <v>1.5136226034308793</v>
      </c>
      <c r="S101" s="24">
        <f t="shared" si="32"/>
        <v>-1.508370628211503</v>
      </c>
      <c r="T101" s="24">
        <f t="shared" si="33"/>
        <v>-1.5231119942984501</v>
      </c>
      <c r="U101" s="115"/>
      <c r="V101" s="109">
        <f t="shared" ref="V101:V132" si="56">$Q$224</f>
        <v>-3.469503045060887</v>
      </c>
      <c r="W101" s="109">
        <f t="shared" ref="W101:W132" si="57">$Q$224-5</f>
        <v>-8.4695030450608861</v>
      </c>
      <c r="X101" s="109">
        <f t="shared" ref="X101:X132" si="58">$Q$224+5</f>
        <v>1.530496954939113</v>
      </c>
      <c r="Y101" s="109">
        <f t="shared" ref="Y101:Y132" si="59">($Q$224-(3*$Q$227))</f>
        <v>-11.094428087714254</v>
      </c>
      <c r="Z101" s="109">
        <f t="shared" ref="Z101:Z132" si="60">($Q$224+(3*$Q$227))</f>
        <v>4.1554219975924802</v>
      </c>
      <c r="AA101" s="109">
        <f t="shared" ref="AA101:AA132" si="61">$R$224</f>
        <v>0.97847358121330807</v>
      </c>
      <c r="AB101" s="109">
        <f t="shared" ref="AB101:AB132" si="62">$R$224-5</f>
        <v>-4.0215264187866921</v>
      </c>
      <c r="AC101" s="109">
        <f t="shared" ref="AC101:AC132" si="63">$R$224+5</f>
        <v>5.9784735812133079</v>
      </c>
      <c r="AD101" s="109">
        <f t="shared" ref="AD101:AD132" si="64">($R$224-(3*$R$227))</f>
        <v>-21.084872755454697</v>
      </c>
      <c r="AE101" s="109">
        <f t="shared" ref="AE101:AE132" si="65">($R$224+(3*$R$227))</f>
        <v>23.041819917881313</v>
      </c>
      <c r="AF101" s="109">
        <f t="shared" ref="AF101:AF132" si="66">$S$224</f>
        <v>-3.0984216389208838</v>
      </c>
      <c r="AG101" s="109">
        <f t="shared" ref="AG101:AG132" si="67">$S$224-5</f>
        <v>-8.0984216389208843</v>
      </c>
      <c r="AH101" s="109">
        <f t="shared" ref="AH101:AH132" si="68">$S$224+5</f>
        <v>1.9015783610791162</v>
      </c>
      <c r="AI101" s="109">
        <f t="shared" ref="AI101:AI132" si="69">($S$224-(3*$S$227))</f>
        <v>-14.216908944610486</v>
      </c>
      <c r="AJ101" s="109">
        <f t="shared" ref="AJ101:AJ132" si="70">($S$224+(3*$S$227))</f>
        <v>8.0200656667687173</v>
      </c>
      <c r="AK101" s="109">
        <f t="shared" ref="AK101:AK132" si="71">$T$224</f>
        <v>-3.2152606811426252</v>
      </c>
      <c r="AL101" s="109">
        <f t="shared" ref="AL101:AL132" si="72">$T$224-5</f>
        <v>-8.2152606811426256</v>
      </c>
      <c r="AM101" s="109">
        <f t="shared" ref="AM101:AM132" si="73">$T$224+5</f>
        <v>1.7847393188573748</v>
      </c>
      <c r="AN101" s="109">
        <f t="shared" ref="AN101:AN132" si="74">($T$224-(3*$T$227))</f>
        <v>-14.138467784238092</v>
      </c>
      <c r="AO101" s="109">
        <f t="shared" ref="AO101:AO132" si="75">($T$224+(3*$T$227))</f>
        <v>7.7079464219528404</v>
      </c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7"/>
      <c r="DT101" s="27"/>
      <c r="DU101" s="27"/>
      <c r="DV101" s="27"/>
      <c r="DW101" s="27"/>
      <c r="DX101" s="27"/>
    </row>
    <row r="102" spans="1:128" s="5" customFormat="1" x14ac:dyDescent="0.25">
      <c r="A102" s="22" t="s">
        <v>21</v>
      </c>
      <c r="B102" s="33" t="s">
        <v>69</v>
      </c>
      <c r="C102" s="22" t="s">
        <v>27</v>
      </c>
      <c r="D102" s="26">
        <v>9</v>
      </c>
      <c r="E102" s="90">
        <v>447.45040000000006</v>
      </c>
      <c r="F102" s="90">
        <f t="shared" si="29"/>
        <v>449.30000000000007</v>
      </c>
      <c r="G102" s="149">
        <v>1.5985</v>
      </c>
      <c r="H102" s="149">
        <v>0.25109999999999999</v>
      </c>
      <c r="I102" s="147">
        <f t="shared" si="30"/>
        <v>1.8496000000000001</v>
      </c>
      <c r="J102" s="91">
        <f t="shared" si="31"/>
        <v>4127.2043795365898</v>
      </c>
      <c r="K102" s="59"/>
      <c r="L102" s="58">
        <v>449.2</v>
      </c>
      <c r="M102" s="131">
        <v>1.5863</v>
      </c>
      <c r="N102" s="131">
        <v>0.25719999999999998</v>
      </c>
      <c r="O102" s="131">
        <v>1.8434999999999999</v>
      </c>
      <c r="P102" s="63">
        <v>4114</v>
      </c>
      <c r="Q102" s="24">
        <f t="shared" si="54"/>
        <v>-0.76321551454488512</v>
      </c>
      <c r="R102" s="24">
        <f t="shared" si="55"/>
        <v>2.4293110314615669</v>
      </c>
      <c r="S102" s="24">
        <f t="shared" si="32"/>
        <v>-0.32980103806229544</v>
      </c>
      <c r="T102" s="24">
        <f t="shared" si="33"/>
        <v>-0.31993519880089999</v>
      </c>
      <c r="U102" s="115"/>
      <c r="V102" s="109">
        <f t="shared" si="56"/>
        <v>-3.469503045060887</v>
      </c>
      <c r="W102" s="109">
        <f t="shared" si="57"/>
        <v>-8.4695030450608861</v>
      </c>
      <c r="X102" s="109">
        <f t="shared" si="58"/>
        <v>1.530496954939113</v>
      </c>
      <c r="Y102" s="109">
        <f t="shared" si="59"/>
        <v>-11.094428087714254</v>
      </c>
      <c r="Z102" s="109">
        <f t="shared" si="60"/>
        <v>4.1554219975924802</v>
      </c>
      <c r="AA102" s="109">
        <f t="shared" si="61"/>
        <v>0.97847358121330807</v>
      </c>
      <c r="AB102" s="109">
        <f t="shared" si="62"/>
        <v>-4.0215264187866921</v>
      </c>
      <c r="AC102" s="109">
        <f t="shared" si="63"/>
        <v>5.9784735812133079</v>
      </c>
      <c r="AD102" s="109">
        <f t="shared" si="64"/>
        <v>-21.084872755454697</v>
      </c>
      <c r="AE102" s="109">
        <f t="shared" si="65"/>
        <v>23.041819917881313</v>
      </c>
      <c r="AF102" s="109">
        <f t="shared" si="66"/>
        <v>-3.0984216389208838</v>
      </c>
      <c r="AG102" s="109">
        <f t="shared" si="67"/>
        <v>-8.0984216389208843</v>
      </c>
      <c r="AH102" s="109">
        <f t="shared" si="68"/>
        <v>1.9015783610791162</v>
      </c>
      <c r="AI102" s="109">
        <f t="shared" si="69"/>
        <v>-14.216908944610486</v>
      </c>
      <c r="AJ102" s="109">
        <f t="shared" si="70"/>
        <v>8.0200656667687173</v>
      </c>
      <c r="AK102" s="109">
        <f t="shared" si="71"/>
        <v>-3.2152606811426252</v>
      </c>
      <c r="AL102" s="109">
        <f t="shared" si="72"/>
        <v>-8.2152606811426256</v>
      </c>
      <c r="AM102" s="109">
        <f t="shared" si="73"/>
        <v>1.7847393188573748</v>
      </c>
      <c r="AN102" s="109">
        <f t="shared" si="74"/>
        <v>-14.138467784238092</v>
      </c>
      <c r="AO102" s="109">
        <f t="shared" si="75"/>
        <v>7.7079464219528404</v>
      </c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DM102" s="27"/>
      <c r="DN102" s="27"/>
      <c r="DO102" s="27"/>
      <c r="DP102" s="27"/>
      <c r="DQ102" s="27"/>
      <c r="DR102" s="27"/>
      <c r="DS102" s="27"/>
      <c r="DT102" s="27"/>
      <c r="DU102" s="27"/>
      <c r="DV102" s="27"/>
      <c r="DW102" s="27"/>
      <c r="DX102" s="27"/>
    </row>
    <row r="103" spans="1:128" s="5" customFormat="1" x14ac:dyDescent="0.25">
      <c r="A103" s="125" t="s">
        <v>154</v>
      </c>
      <c r="B103" s="129" t="s">
        <v>155</v>
      </c>
      <c r="C103" s="125" t="s">
        <v>165</v>
      </c>
      <c r="D103" s="26">
        <v>1</v>
      </c>
      <c r="E103" s="90">
        <v>447.77410000000009</v>
      </c>
      <c r="F103" s="90">
        <f t="shared" ref="F103:F111" si="76">E103+G103+H103</f>
        <v>447.80000000000013</v>
      </c>
      <c r="G103" s="149">
        <v>1.6E-2</v>
      </c>
      <c r="H103" s="149">
        <v>9.9000000000000008E-3</v>
      </c>
      <c r="I103" s="147">
        <f t="shared" ref="I103:I111" si="77">G103+H103</f>
        <v>2.5899999999999999E-2</v>
      </c>
      <c r="J103" s="91">
        <f t="shared" ref="J103:J111" si="78">(1.6061/(1.6061-(I103/F103)))*(I103/F103)*1000000</f>
        <v>57.84040360759127</v>
      </c>
      <c r="K103" s="59"/>
      <c r="L103" s="58">
        <v>457.05</v>
      </c>
      <c r="M103" s="131"/>
      <c r="N103" s="131"/>
      <c r="O103" s="131">
        <v>1.9400000000000001E-2</v>
      </c>
      <c r="P103" s="58">
        <v>42.4</v>
      </c>
      <c r="Q103" s="24"/>
      <c r="R103" s="24"/>
      <c r="S103" s="24">
        <f t="shared" ref="S103:S111" si="79">((O103-I103)/I103)*100</f>
        <v>-25.096525096525092</v>
      </c>
      <c r="T103" s="24">
        <f t="shared" ref="T103:T111" si="80">((P103-J103)/J103)*100</f>
        <v>-26.694840707447614</v>
      </c>
      <c r="U103" s="115"/>
      <c r="V103" s="109">
        <f t="shared" si="56"/>
        <v>-3.469503045060887</v>
      </c>
      <c r="W103" s="109">
        <f t="shared" si="57"/>
        <v>-8.4695030450608861</v>
      </c>
      <c r="X103" s="109">
        <f t="shared" si="58"/>
        <v>1.530496954939113</v>
      </c>
      <c r="Y103" s="109">
        <f t="shared" si="59"/>
        <v>-11.094428087714254</v>
      </c>
      <c r="Z103" s="109">
        <f t="shared" si="60"/>
        <v>4.1554219975924802</v>
      </c>
      <c r="AA103" s="109">
        <f t="shared" si="61"/>
        <v>0.97847358121330807</v>
      </c>
      <c r="AB103" s="109">
        <f t="shared" si="62"/>
        <v>-4.0215264187866921</v>
      </c>
      <c r="AC103" s="109">
        <f t="shared" si="63"/>
        <v>5.9784735812133079</v>
      </c>
      <c r="AD103" s="109">
        <f t="shared" si="64"/>
        <v>-21.084872755454697</v>
      </c>
      <c r="AE103" s="109">
        <f t="shared" si="65"/>
        <v>23.041819917881313</v>
      </c>
      <c r="AF103" s="109">
        <f t="shared" si="66"/>
        <v>-3.0984216389208838</v>
      </c>
      <c r="AG103" s="109">
        <f t="shared" si="67"/>
        <v>-8.0984216389208843</v>
      </c>
      <c r="AH103" s="109">
        <f t="shared" si="68"/>
        <v>1.9015783610791162</v>
      </c>
      <c r="AI103" s="109">
        <f t="shared" si="69"/>
        <v>-14.216908944610486</v>
      </c>
      <c r="AJ103" s="109">
        <f t="shared" si="70"/>
        <v>8.0200656667687173</v>
      </c>
      <c r="AK103" s="109">
        <f t="shared" si="71"/>
        <v>-3.2152606811426252</v>
      </c>
      <c r="AL103" s="109">
        <f t="shared" si="72"/>
        <v>-8.2152606811426256</v>
      </c>
      <c r="AM103" s="109">
        <f t="shared" si="73"/>
        <v>1.7847393188573748</v>
      </c>
      <c r="AN103" s="109">
        <f t="shared" si="74"/>
        <v>-14.138467784238092</v>
      </c>
      <c r="AO103" s="109">
        <f t="shared" si="75"/>
        <v>7.7079464219528404</v>
      </c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  <c r="CV103" s="27"/>
      <c r="CW103" s="27"/>
      <c r="CX103" s="27"/>
      <c r="CY103" s="27"/>
      <c r="CZ103" s="27"/>
      <c r="DA103" s="27"/>
      <c r="DB103" s="27"/>
      <c r="DC103" s="27"/>
      <c r="DD103" s="27"/>
      <c r="DE103" s="27"/>
      <c r="DF103" s="27"/>
      <c r="DG103" s="27"/>
      <c r="DH103" s="27"/>
      <c r="DI103" s="27"/>
      <c r="DJ103" s="27"/>
      <c r="DK103" s="27"/>
      <c r="DL103" s="27"/>
      <c r="DM103" s="27"/>
      <c r="DN103" s="27"/>
      <c r="DO103" s="27"/>
      <c r="DP103" s="27"/>
      <c r="DQ103" s="27"/>
      <c r="DR103" s="27"/>
      <c r="DS103" s="27"/>
      <c r="DT103" s="27"/>
      <c r="DU103" s="27"/>
      <c r="DV103" s="27"/>
      <c r="DW103" s="27"/>
      <c r="DX103" s="27"/>
    </row>
    <row r="104" spans="1:128" s="5" customFormat="1" x14ac:dyDescent="0.25">
      <c r="A104" s="125" t="s">
        <v>154</v>
      </c>
      <c r="B104" s="129" t="s">
        <v>155</v>
      </c>
      <c r="C104" s="125" t="s">
        <v>165</v>
      </c>
      <c r="D104" s="26">
        <v>2</v>
      </c>
      <c r="E104" s="90">
        <v>447.76149999999996</v>
      </c>
      <c r="F104" s="90">
        <f t="shared" si="76"/>
        <v>447.79999999999995</v>
      </c>
      <c r="G104" s="149">
        <v>2.9399999999999999E-2</v>
      </c>
      <c r="H104" s="149">
        <v>9.1000000000000004E-3</v>
      </c>
      <c r="I104" s="147">
        <f t="shared" si="77"/>
        <v>3.85E-2</v>
      </c>
      <c r="J104" s="91">
        <f t="shared" si="78"/>
        <v>85.980484697786508</v>
      </c>
      <c r="K104" s="59"/>
      <c r="L104" s="58">
        <v>457.2</v>
      </c>
      <c r="M104" s="131"/>
      <c r="N104" s="131"/>
      <c r="O104" s="131">
        <v>3.2599999999999997E-2</v>
      </c>
      <c r="P104" s="58">
        <v>71.3</v>
      </c>
      <c r="Q104" s="24"/>
      <c r="R104" s="24"/>
      <c r="S104" s="24">
        <f t="shared" si="79"/>
        <v>-15.324675324675333</v>
      </c>
      <c r="T104" s="24">
        <f t="shared" si="80"/>
        <v>-17.074205558839388</v>
      </c>
      <c r="U104" s="115"/>
      <c r="V104" s="109">
        <f t="shared" si="56"/>
        <v>-3.469503045060887</v>
      </c>
      <c r="W104" s="109">
        <f t="shared" si="57"/>
        <v>-8.4695030450608861</v>
      </c>
      <c r="X104" s="109">
        <f t="shared" si="58"/>
        <v>1.530496954939113</v>
      </c>
      <c r="Y104" s="109">
        <f t="shared" si="59"/>
        <v>-11.094428087714254</v>
      </c>
      <c r="Z104" s="109">
        <f t="shared" si="60"/>
        <v>4.1554219975924802</v>
      </c>
      <c r="AA104" s="109">
        <f t="shared" si="61"/>
        <v>0.97847358121330807</v>
      </c>
      <c r="AB104" s="109">
        <f t="shared" si="62"/>
        <v>-4.0215264187866921</v>
      </c>
      <c r="AC104" s="109">
        <f t="shared" si="63"/>
        <v>5.9784735812133079</v>
      </c>
      <c r="AD104" s="109">
        <f t="shared" si="64"/>
        <v>-21.084872755454697</v>
      </c>
      <c r="AE104" s="109">
        <f t="shared" si="65"/>
        <v>23.041819917881313</v>
      </c>
      <c r="AF104" s="109">
        <f t="shared" si="66"/>
        <v>-3.0984216389208838</v>
      </c>
      <c r="AG104" s="109">
        <f t="shared" si="67"/>
        <v>-8.0984216389208843</v>
      </c>
      <c r="AH104" s="109">
        <f t="shared" si="68"/>
        <v>1.9015783610791162</v>
      </c>
      <c r="AI104" s="109">
        <f t="shared" si="69"/>
        <v>-14.216908944610486</v>
      </c>
      <c r="AJ104" s="109">
        <f t="shared" si="70"/>
        <v>8.0200656667687173</v>
      </c>
      <c r="AK104" s="109">
        <f t="shared" si="71"/>
        <v>-3.2152606811426252</v>
      </c>
      <c r="AL104" s="109">
        <f t="shared" si="72"/>
        <v>-8.2152606811426256</v>
      </c>
      <c r="AM104" s="109">
        <f t="shared" si="73"/>
        <v>1.7847393188573748</v>
      </c>
      <c r="AN104" s="109">
        <f t="shared" si="74"/>
        <v>-14.138467784238092</v>
      </c>
      <c r="AO104" s="109">
        <f t="shared" si="75"/>
        <v>7.7079464219528404</v>
      </c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27"/>
      <c r="CH104" s="27"/>
      <c r="CI104" s="27"/>
      <c r="CJ104" s="27"/>
      <c r="CK104" s="27"/>
      <c r="CL104" s="27"/>
      <c r="CM104" s="27"/>
      <c r="CN104" s="27"/>
      <c r="CO104" s="27"/>
      <c r="CP104" s="27"/>
      <c r="CQ104" s="27"/>
      <c r="CR104" s="27"/>
      <c r="CS104" s="27"/>
      <c r="CT104" s="27"/>
      <c r="CU104" s="27"/>
      <c r="CV104" s="27"/>
      <c r="CW104" s="27"/>
      <c r="CX104" s="27"/>
      <c r="CY104" s="27"/>
      <c r="CZ104" s="27"/>
      <c r="DA104" s="27"/>
      <c r="DB104" s="27"/>
      <c r="DC104" s="27"/>
      <c r="DD104" s="27"/>
      <c r="DE104" s="27"/>
      <c r="DF104" s="27"/>
      <c r="DG104" s="27"/>
      <c r="DH104" s="27"/>
      <c r="DI104" s="27"/>
      <c r="DJ104" s="27"/>
      <c r="DK104" s="27"/>
      <c r="DL104" s="27"/>
      <c r="DM104" s="27"/>
      <c r="DN104" s="27"/>
      <c r="DO104" s="27"/>
      <c r="DP104" s="27"/>
      <c r="DQ104" s="27"/>
      <c r="DR104" s="27"/>
      <c r="DS104" s="27"/>
      <c r="DT104" s="27"/>
      <c r="DU104" s="27"/>
      <c r="DV104" s="27"/>
      <c r="DW104" s="27"/>
      <c r="DX104" s="27"/>
    </row>
    <row r="105" spans="1:128" s="5" customFormat="1" x14ac:dyDescent="0.25">
      <c r="A105" s="125" t="s">
        <v>154</v>
      </c>
      <c r="B105" s="129" t="s">
        <v>155</v>
      </c>
      <c r="C105" s="125" t="s">
        <v>165</v>
      </c>
      <c r="D105" s="26">
        <v>3</v>
      </c>
      <c r="E105" s="90">
        <v>447.75239999999997</v>
      </c>
      <c r="F105" s="90">
        <f t="shared" si="76"/>
        <v>447.79999999999995</v>
      </c>
      <c r="G105" s="149">
        <v>3.7100000000000001E-2</v>
      </c>
      <c r="H105" s="149">
        <v>1.0500000000000001E-2</v>
      </c>
      <c r="I105" s="147">
        <f t="shared" si="77"/>
        <v>4.7600000000000003E-2</v>
      </c>
      <c r="J105" s="91">
        <f t="shared" si="78"/>
        <v>106.30448983276389</v>
      </c>
      <c r="K105" s="59"/>
      <c r="L105" s="58">
        <v>457.03</v>
      </c>
      <c r="M105" s="131"/>
      <c r="N105" s="131"/>
      <c r="O105" s="131">
        <v>3.6999999999999998E-2</v>
      </c>
      <c r="P105" s="58">
        <v>81</v>
      </c>
      <c r="Q105" s="24"/>
      <c r="R105" s="24"/>
      <c r="S105" s="24">
        <f t="shared" si="79"/>
        <v>-22.26890756302522</v>
      </c>
      <c r="T105" s="24">
        <f t="shared" si="80"/>
        <v>-23.803782768321838</v>
      </c>
      <c r="U105" s="115"/>
      <c r="V105" s="109">
        <f t="shared" si="56"/>
        <v>-3.469503045060887</v>
      </c>
      <c r="W105" s="109">
        <f t="shared" si="57"/>
        <v>-8.4695030450608861</v>
      </c>
      <c r="X105" s="109">
        <f t="shared" si="58"/>
        <v>1.530496954939113</v>
      </c>
      <c r="Y105" s="109">
        <f t="shared" si="59"/>
        <v>-11.094428087714254</v>
      </c>
      <c r="Z105" s="109">
        <f t="shared" si="60"/>
        <v>4.1554219975924802</v>
      </c>
      <c r="AA105" s="109">
        <f t="shared" si="61"/>
        <v>0.97847358121330807</v>
      </c>
      <c r="AB105" s="109">
        <f t="shared" si="62"/>
        <v>-4.0215264187866921</v>
      </c>
      <c r="AC105" s="109">
        <f t="shared" si="63"/>
        <v>5.9784735812133079</v>
      </c>
      <c r="AD105" s="109">
        <f t="shared" si="64"/>
        <v>-21.084872755454697</v>
      </c>
      <c r="AE105" s="109">
        <f t="shared" si="65"/>
        <v>23.041819917881313</v>
      </c>
      <c r="AF105" s="109">
        <f t="shared" si="66"/>
        <v>-3.0984216389208838</v>
      </c>
      <c r="AG105" s="109">
        <f t="shared" si="67"/>
        <v>-8.0984216389208843</v>
      </c>
      <c r="AH105" s="109">
        <f t="shared" si="68"/>
        <v>1.9015783610791162</v>
      </c>
      <c r="AI105" s="109">
        <f t="shared" si="69"/>
        <v>-14.216908944610486</v>
      </c>
      <c r="AJ105" s="109">
        <f t="shared" si="70"/>
        <v>8.0200656667687173</v>
      </c>
      <c r="AK105" s="109">
        <f t="shared" si="71"/>
        <v>-3.2152606811426252</v>
      </c>
      <c r="AL105" s="109">
        <f t="shared" si="72"/>
        <v>-8.2152606811426256</v>
      </c>
      <c r="AM105" s="109">
        <f t="shared" si="73"/>
        <v>1.7847393188573748</v>
      </c>
      <c r="AN105" s="109">
        <f t="shared" si="74"/>
        <v>-14.138467784238092</v>
      </c>
      <c r="AO105" s="109">
        <f t="shared" si="75"/>
        <v>7.7079464219528404</v>
      </c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  <c r="CS105" s="27"/>
      <c r="CT105" s="27"/>
      <c r="CU105" s="27"/>
      <c r="CV105" s="27"/>
      <c r="CW105" s="27"/>
      <c r="CX105" s="27"/>
      <c r="CY105" s="27"/>
      <c r="CZ105" s="27"/>
      <c r="DA105" s="27"/>
      <c r="DB105" s="27"/>
      <c r="DC105" s="27"/>
      <c r="DD105" s="27"/>
      <c r="DE105" s="27"/>
      <c r="DF105" s="27"/>
      <c r="DG105" s="27"/>
      <c r="DH105" s="27"/>
      <c r="DI105" s="27"/>
      <c r="DJ105" s="27"/>
      <c r="DK105" s="27"/>
      <c r="DL105" s="27"/>
      <c r="DM105" s="27"/>
      <c r="DN105" s="27"/>
      <c r="DO105" s="27"/>
      <c r="DP105" s="27"/>
      <c r="DQ105" s="27"/>
      <c r="DR105" s="27"/>
      <c r="DS105" s="27"/>
      <c r="DT105" s="27"/>
      <c r="DU105" s="27"/>
      <c r="DV105" s="27"/>
      <c r="DW105" s="27"/>
      <c r="DX105" s="27"/>
    </row>
    <row r="106" spans="1:128" s="5" customFormat="1" x14ac:dyDescent="0.25">
      <c r="A106" s="125" t="s">
        <v>154</v>
      </c>
      <c r="B106" s="129" t="s">
        <v>155</v>
      </c>
      <c r="C106" s="125" t="s">
        <v>165</v>
      </c>
      <c r="D106" s="26">
        <v>4</v>
      </c>
      <c r="E106" s="90">
        <v>447.53910000000002</v>
      </c>
      <c r="F106" s="90">
        <f t="shared" si="76"/>
        <v>447.6</v>
      </c>
      <c r="G106" s="149">
        <v>5.04E-2</v>
      </c>
      <c r="H106" s="149">
        <v>1.0500000000000001E-2</v>
      </c>
      <c r="I106" s="147">
        <f t="shared" si="77"/>
        <v>6.0900000000000003E-2</v>
      </c>
      <c r="J106" s="91">
        <f t="shared" si="78"/>
        <v>136.0705082955281</v>
      </c>
      <c r="K106" s="59"/>
      <c r="L106" s="58">
        <v>456.9</v>
      </c>
      <c r="M106" s="131"/>
      <c r="N106" s="131"/>
      <c r="O106" s="131">
        <v>5.1400000000000001E-2</v>
      </c>
      <c r="P106" s="58">
        <v>112.5</v>
      </c>
      <c r="Q106" s="24"/>
      <c r="R106" s="24"/>
      <c r="S106" s="24">
        <f t="shared" si="79"/>
        <v>-15.599343185550083</v>
      </c>
      <c r="T106" s="24">
        <f t="shared" si="80"/>
        <v>-17.322275481132113</v>
      </c>
      <c r="U106" s="115"/>
      <c r="V106" s="109">
        <f t="shared" si="56"/>
        <v>-3.469503045060887</v>
      </c>
      <c r="W106" s="109">
        <f t="shared" si="57"/>
        <v>-8.4695030450608861</v>
      </c>
      <c r="X106" s="109">
        <f t="shared" si="58"/>
        <v>1.530496954939113</v>
      </c>
      <c r="Y106" s="109">
        <f t="shared" si="59"/>
        <v>-11.094428087714254</v>
      </c>
      <c r="Z106" s="109">
        <f t="shared" si="60"/>
        <v>4.1554219975924802</v>
      </c>
      <c r="AA106" s="109">
        <f t="shared" si="61"/>
        <v>0.97847358121330807</v>
      </c>
      <c r="AB106" s="109">
        <f t="shared" si="62"/>
        <v>-4.0215264187866921</v>
      </c>
      <c r="AC106" s="109">
        <f t="shared" si="63"/>
        <v>5.9784735812133079</v>
      </c>
      <c r="AD106" s="109">
        <f t="shared" si="64"/>
        <v>-21.084872755454697</v>
      </c>
      <c r="AE106" s="109">
        <f t="shared" si="65"/>
        <v>23.041819917881313</v>
      </c>
      <c r="AF106" s="109">
        <f t="shared" si="66"/>
        <v>-3.0984216389208838</v>
      </c>
      <c r="AG106" s="109">
        <f t="shared" si="67"/>
        <v>-8.0984216389208843</v>
      </c>
      <c r="AH106" s="109">
        <f t="shared" si="68"/>
        <v>1.9015783610791162</v>
      </c>
      <c r="AI106" s="109">
        <f t="shared" si="69"/>
        <v>-14.216908944610486</v>
      </c>
      <c r="AJ106" s="109">
        <f t="shared" si="70"/>
        <v>8.0200656667687173</v>
      </c>
      <c r="AK106" s="109">
        <f t="shared" si="71"/>
        <v>-3.2152606811426252</v>
      </c>
      <c r="AL106" s="109">
        <f t="shared" si="72"/>
        <v>-8.2152606811426256</v>
      </c>
      <c r="AM106" s="109">
        <f t="shared" si="73"/>
        <v>1.7847393188573748</v>
      </c>
      <c r="AN106" s="109">
        <f t="shared" si="74"/>
        <v>-14.138467784238092</v>
      </c>
      <c r="AO106" s="109">
        <f t="shared" si="75"/>
        <v>7.7079464219528404</v>
      </c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  <c r="CH106" s="27"/>
      <c r="CI106" s="27"/>
      <c r="CJ106" s="27"/>
      <c r="CK106" s="27"/>
      <c r="CL106" s="27"/>
      <c r="CM106" s="27"/>
      <c r="CN106" s="27"/>
      <c r="CO106" s="27"/>
      <c r="CP106" s="27"/>
      <c r="CQ106" s="27"/>
      <c r="CR106" s="27"/>
      <c r="CS106" s="27"/>
      <c r="CT106" s="27"/>
      <c r="CU106" s="27"/>
      <c r="CV106" s="27"/>
      <c r="CW106" s="27"/>
      <c r="CX106" s="27"/>
      <c r="CY106" s="27"/>
      <c r="CZ106" s="27"/>
      <c r="DA106" s="27"/>
      <c r="DB106" s="27"/>
      <c r="DC106" s="27"/>
      <c r="DD106" s="27"/>
      <c r="DE106" s="27"/>
      <c r="DF106" s="27"/>
      <c r="DG106" s="27"/>
      <c r="DH106" s="27"/>
      <c r="DI106" s="27"/>
      <c r="DJ106" s="27"/>
      <c r="DK106" s="27"/>
      <c r="DL106" s="27"/>
      <c r="DM106" s="27"/>
      <c r="DN106" s="27"/>
      <c r="DO106" s="27"/>
      <c r="DP106" s="27"/>
      <c r="DQ106" s="27"/>
      <c r="DR106" s="27"/>
      <c r="DS106" s="27"/>
      <c r="DT106" s="27"/>
      <c r="DU106" s="27"/>
      <c r="DV106" s="27"/>
      <c r="DW106" s="27"/>
      <c r="DX106" s="27"/>
    </row>
    <row r="107" spans="1:128" s="5" customFormat="1" x14ac:dyDescent="0.25">
      <c r="A107" s="125" t="s">
        <v>154</v>
      </c>
      <c r="B107" s="129" t="s">
        <v>155</v>
      </c>
      <c r="C107" s="125" t="s">
        <v>165</v>
      </c>
      <c r="D107" s="26">
        <v>5</v>
      </c>
      <c r="E107" s="90">
        <v>447.36900000000003</v>
      </c>
      <c r="F107" s="90">
        <f t="shared" si="76"/>
        <v>447.50000000000006</v>
      </c>
      <c r="G107" s="149">
        <v>0.1225</v>
      </c>
      <c r="H107" s="149">
        <v>8.5000000000000006E-3</v>
      </c>
      <c r="I107" s="147">
        <f t="shared" si="77"/>
        <v>0.13100000000000001</v>
      </c>
      <c r="J107" s="91">
        <f t="shared" si="78"/>
        <v>292.7907959761967</v>
      </c>
      <c r="K107" s="59"/>
      <c r="L107" s="58">
        <v>456.6</v>
      </c>
      <c r="M107" s="131"/>
      <c r="N107" s="131"/>
      <c r="O107" s="131">
        <v>0.1278</v>
      </c>
      <c r="P107" s="58">
        <v>279.89999999999998</v>
      </c>
      <c r="Q107" s="24"/>
      <c r="R107" s="24"/>
      <c r="S107" s="24">
        <f t="shared" si="79"/>
        <v>-2.4427480916030597</v>
      </c>
      <c r="T107" s="24">
        <f t="shared" si="80"/>
        <v>-4.4027326518982255</v>
      </c>
      <c r="U107" s="115"/>
      <c r="V107" s="109">
        <f t="shared" si="56"/>
        <v>-3.469503045060887</v>
      </c>
      <c r="W107" s="109">
        <f t="shared" si="57"/>
        <v>-8.4695030450608861</v>
      </c>
      <c r="X107" s="109">
        <f t="shared" si="58"/>
        <v>1.530496954939113</v>
      </c>
      <c r="Y107" s="109">
        <f t="shared" si="59"/>
        <v>-11.094428087714254</v>
      </c>
      <c r="Z107" s="109">
        <f t="shared" si="60"/>
        <v>4.1554219975924802</v>
      </c>
      <c r="AA107" s="109">
        <f t="shared" si="61"/>
        <v>0.97847358121330807</v>
      </c>
      <c r="AB107" s="109">
        <f t="shared" si="62"/>
        <v>-4.0215264187866921</v>
      </c>
      <c r="AC107" s="109">
        <f t="shared" si="63"/>
        <v>5.9784735812133079</v>
      </c>
      <c r="AD107" s="109">
        <f t="shared" si="64"/>
        <v>-21.084872755454697</v>
      </c>
      <c r="AE107" s="109">
        <f t="shared" si="65"/>
        <v>23.041819917881313</v>
      </c>
      <c r="AF107" s="109">
        <f t="shared" si="66"/>
        <v>-3.0984216389208838</v>
      </c>
      <c r="AG107" s="109">
        <f t="shared" si="67"/>
        <v>-8.0984216389208843</v>
      </c>
      <c r="AH107" s="109">
        <f t="shared" si="68"/>
        <v>1.9015783610791162</v>
      </c>
      <c r="AI107" s="109">
        <f t="shared" si="69"/>
        <v>-14.216908944610486</v>
      </c>
      <c r="AJ107" s="109">
        <f t="shared" si="70"/>
        <v>8.0200656667687173</v>
      </c>
      <c r="AK107" s="109">
        <f t="shared" si="71"/>
        <v>-3.2152606811426252</v>
      </c>
      <c r="AL107" s="109">
        <f t="shared" si="72"/>
        <v>-8.2152606811426256</v>
      </c>
      <c r="AM107" s="109">
        <f t="shared" si="73"/>
        <v>1.7847393188573748</v>
      </c>
      <c r="AN107" s="109">
        <f t="shared" si="74"/>
        <v>-14.138467784238092</v>
      </c>
      <c r="AO107" s="109">
        <f t="shared" si="75"/>
        <v>7.7079464219528404</v>
      </c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</row>
    <row r="108" spans="1:128" s="5" customFormat="1" x14ac:dyDescent="0.25">
      <c r="A108" s="125" t="s">
        <v>154</v>
      </c>
      <c r="B108" s="129" t="s">
        <v>155</v>
      </c>
      <c r="C108" s="125" t="s">
        <v>165</v>
      </c>
      <c r="D108" s="26">
        <v>6</v>
      </c>
      <c r="E108" s="90">
        <v>447.3252</v>
      </c>
      <c r="F108" s="90">
        <f t="shared" si="76"/>
        <v>447.5</v>
      </c>
      <c r="G108" s="149">
        <v>0.12640000000000001</v>
      </c>
      <c r="H108" s="149">
        <v>4.8399999999999999E-2</v>
      </c>
      <c r="I108" s="147">
        <f t="shared" si="77"/>
        <v>0.17480000000000001</v>
      </c>
      <c r="J108" s="91">
        <f t="shared" si="78"/>
        <v>390.709548379007</v>
      </c>
      <c r="K108" s="59"/>
      <c r="L108" s="58">
        <v>457.1</v>
      </c>
      <c r="M108" s="131"/>
      <c r="N108" s="131"/>
      <c r="O108" s="131">
        <v>0.14710000000000001</v>
      </c>
      <c r="P108" s="58">
        <v>321.8</v>
      </c>
      <c r="Q108" s="24"/>
      <c r="R108" s="24"/>
      <c r="S108" s="24">
        <f t="shared" si="79"/>
        <v>-15.846681922196797</v>
      </c>
      <c r="T108" s="24">
        <f t="shared" si="80"/>
        <v>-17.637026959003681</v>
      </c>
      <c r="U108" s="115"/>
      <c r="V108" s="109">
        <f t="shared" si="56"/>
        <v>-3.469503045060887</v>
      </c>
      <c r="W108" s="109">
        <f t="shared" si="57"/>
        <v>-8.4695030450608861</v>
      </c>
      <c r="X108" s="109">
        <f t="shared" si="58"/>
        <v>1.530496954939113</v>
      </c>
      <c r="Y108" s="109">
        <f t="shared" si="59"/>
        <v>-11.094428087714254</v>
      </c>
      <c r="Z108" s="109">
        <f t="shared" si="60"/>
        <v>4.1554219975924802</v>
      </c>
      <c r="AA108" s="109">
        <f t="shared" si="61"/>
        <v>0.97847358121330807</v>
      </c>
      <c r="AB108" s="109">
        <f t="shared" si="62"/>
        <v>-4.0215264187866921</v>
      </c>
      <c r="AC108" s="109">
        <f t="shared" si="63"/>
        <v>5.9784735812133079</v>
      </c>
      <c r="AD108" s="109">
        <f t="shared" si="64"/>
        <v>-21.084872755454697</v>
      </c>
      <c r="AE108" s="109">
        <f t="shared" si="65"/>
        <v>23.041819917881313</v>
      </c>
      <c r="AF108" s="109">
        <f t="shared" si="66"/>
        <v>-3.0984216389208838</v>
      </c>
      <c r="AG108" s="109">
        <f t="shared" si="67"/>
        <v>-8.0984216389208843</v>
      </c>
      <c r="AH108" s="109">
        <f t="shared" si="68"/>
        <v>1.9015783610791162</v>
      </c>
      <c r="AI108" s="109">
        <f t="shared" si="69"/>
        <v>-14.216908944610486</v>
      </c>
      <c r="AJ108" s="109">
        <f t="shared" si="70"/>
        <v>8.0200656667687173</v>
      </c>
      <c r="AK108" s="109">
        <f t="shared" si="71"/>
        <v>-3.2152606811426252</v>
      </c>
      <c r="AL108" s="109">
        <f t="shared" si="72"/>
        <v>-8.2152606811426256</v>
      </c>
      <c r="AM108" s="109">
        <f t="shared" si="73"/>
        <v>1.7847393188573748</v>
      </c>
      <c r="AN108" s="109">
        <f t="shared" si="74"/>
        <v>-14.138467784238092</v>
      </c>
      <c r="AO108" s="109">
        <f t="shared" si="75"/>
        <v>7.7079464219528404</v>
      </c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  <c r="DT108" s="27"/>
      <c r="DU108" s="27"/>
      <c r="DV108" s="27"/>
      <c r="DW108" s="27"/>
      <c r="DX108" s="27"/>
    </row>
    <row r="109" spans="1:128" s="5" customFormat="1" x14ac:dyDescent="0.25">
      <c r="A109" s="125" t="s">
        <v>154</v>
      </c>
      <c r="B109" s="129" t="s">
        <v>155</v>
      </c>
      <c r="C109" s="125" t="s">
        <v>165</v>
      </c>
      <c r="D109" s="26">
        <v>7</v>
      </c>
      <c r="E109" s="90">
        <v>448.20209999999997</v>
      </c>
      <c r="F109" s="90">
        <f t="shared" si="76"/>
        <v>448.5</v>
      </c>
      <c r="G109" s="149">
        <v>0.24909999999999999</v>
      </c>
      <c r="H109" s="149">
        <v>4.8800000000000003E-2</v>
      </c>
      <c r="I109" s="147">
        <f t="shared" si="77"/>
        <v>0.2979</v>
      </c>
      <c r="J109" s="91">
        <f t="shared" si="78"/>
        <v>664.48885090015051</v>
      </c>
      <c r="K109" s="59"/>
      <c r="L109" s="58">
        <v>457.7</v>
      </c>
      <c r="M109" s="131"/>
      <c r="N109" s="131"/>
      <c r="O109" s="131">
        <v>0.2903</v>
      </c>
      <c r="P109" s="58">
        <v>634.29999999999995</v>
      </c>
      <c r="Q109" s="24"/>
      <c r="R109" s="24"/>
      <c r="S109" s="24">
        <f t="shared" si="79"/>
        <v>-2.5511916750587433</v>
      </c>
      <c r="T109" s="24">
        <f t="shared" si="80"/>
        <v>-4.5431689123534875</v>
      </c>
      <c r="U109" s="115"/>
      <c r="V109" s="109">
        <f t="shared" si="56"/>
        <v>-3.469503045060887</v>
      </c>
      <c r="W109" s="109">
        <f t="shared" si="57"/>
        <v>-8.4695030450608861</v>
      </c>
      <c r="X109" s="109">
        <f t="shared" si="58"/>
        <v>1.530496954939113</v>
      </c>
      <c r="Y109" s="109">
        <f t="shared" si="59"/>
        <v>-11.094428087714254</v>
      </c>
      <c r="Z109" s="109">
        <f t="shared" si="60"/>
        <v>4.1554219975924802</v>
      </c>
      <c r="AA109" s="109">
        <f t="shared" si="61"/>
        <v>0.97847358121330807</v>
      </c>
      <c r="AB109" s="109">
        <f t="shared" si="62"/>
        <v>-4.0215264187866921</v>
      </c>
      <c r="AC109" s="109">
        <f t="shared" si="63"/>
        <v>5.9784735812133079</v>
      </c>
      <c r="AD109" s="109">
        <f t="shared" si="64"/>
        <v>-21.084872755454697</v>
      </c>
      <c r="AE109" s="109">
        <f t="shared" si="65"/>
        <v>23.041819917881313</v>
      </c>
      <c r="AF109" s="109">
        <f t="shared" si="66"/>
        <v>-3.0984216389208838</v>
      </c>
      <c r="AG109" s="109">
        <f t="shared" si="67"/>
        <v>-8.0984216389208843</v>
      </c>
      <c r="AH109" s="109">
        <f t="shared" si="68"/>
        <v>1.9015783610791162</v>
      </c>
      <c r="AI109" s="109">
        <f t="shared" si="69"/>
        <v>-14.216908944610486</v>
      </c>
      <c r="AJ109" s="109">
        <f t="shared" si="70"/>
        <v>8.0200656667687173</v>
      </c>
      <c r="AK109" s="109">
        <f t="shared" si="71"/>
        <v>-3.2152606811426252</v>
      </c>
      <c r="AL109" s="109">
        <f t="shared" si="72"/>
        <v>-8.2152606811426256</v>
      </c>
      <c r="AM109" s="109">
        <f t="shared" si="73"/>
        <v>1.7847393188573748</v>
      </c>
      <c r="AN109" s="109">
        <f t="shared" si="74"/>
        <v>-14.138467784238092</v>
      </c>
      <c r="AO109" s="109">
        <f t="shared" si="75"/>
        <v>7.7079464219528404</v>
      </c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  <c r="DO109" s="27"/>
      <c r="DP109" s="27"/>
      <c r="DQ109" s="27"/>
      <c r="DR109" s="27"/>
      <c r="DS109" s="27"/>
      <c r="DT109" s="27"/>
      <c r="DU109" s="27"/>
      <c r="DV109" s="27"/>
      <c r="DW109" s="27"/>
      <c r="DX109" s="27"/>
    </row>
    <row r="110" spans="1:128" s="5" customFormat="1" x14ac:dyDescent="0.25">
      <c r="A110" s="125" t="s">
        <v>154</v>
      </c>
      <c r="B110" s="129" t="s">
        <v>155</v>
      </c>
      <c r="C110" s="125" t="s">
        <v>165</v>
      </c>
      <c r="D110" s="26">
        <v>8</v>
      </c>
      <c r="E110" s="90">
        <v>447.00209999999998</v>
      </c>
      <c r="F110" s="90">
        <f t="shared" si="76"/>
        <v>447.59999999999997</v>
      </c>
      <c r="G110" s="149">
        <v>0.49759999999999999</v>
      </c>
      <c r="H110" s="149">
        <v>0.1003</v>
      </c>
      <c r="I110" s="147">
        <f t="shared" si="77"/>
        <v>0.59789999999999999</v>
      </c>
      <c r="J110" s="91">
        <f t="shared" si="78"/>
        <v>1336.9027846958047</v>
      </c>
      <c r="K110" s="59"/>
      <c r="L110" s="58">
        <v>457</v>
      </c>
      <c r="M110" s="131"/>
      <c r="N110" s="131"/>
      <c r="O110" s="131">
        <v>0.58099999999999996</v>
      </c>
      <c r="P110" s="58">
        <v>1271.4000000000001</v>
      </c>
      <c r="Q110" s="24"/>
      <c r="R110" s="24"/>
      <c r="S110" s="24">
        <f t="shared" si="79"/>
        <v>-2.8265596253554151</v>
      </c>
      <c r="T110" s="24">
        <f t="shared" si="80"/>
        <v>-4.899592210117877</v>
      </c>
      <c r="U110" s="115"/>
      <c r="V110" s="109">
        <f t="shared" si="56"/>
        <v>-3.469503045060887</v>
      </c>
      <c r="W110" s="109">
        <f t="shared" si="57"/>
        <v>-8.4695030450608861</v>
      </c>
      <c r="X110" s="109">
        <f t="shared" si="58"/>
        <v>1.530496954939113</v>
      </c>
      <c r="Y110" s="109">
        <f t="shared" si="59"/>
        <v>-11.094428087714254</v>
      </c>
      <c r="Z110" s="109">
        <f t="shared" si="60"/>
        <v>4.1554219975924802</v>
      </c>
      <c r="AA110" s="109">
        <f t="shared" si="61"/>
        <v>0.97847358121330807</v>
      </c>
      <c r="AB110" s="109">
        <f t="shared" si="62"/>
        <v>-4.0215264187866921</v>
      </c>
      <c r="AC110" s="109">
        <f t="shared" si="63"/>
        <v>5.9784735812133079</v>
      </c>
      <c r="AD110" s="109">
        <f t="shared" si="64"/>
        <v>-21.084872755454697</v>
      </c>
      <c r="AE110" s="109">
        <f t="shared" si="65"/>
        <v>23.041819917881313</v>
      </c>
      <c r="AF110" s="109">
        <f t="shared" si="66"/>
        <v>-3.0984216389208838</v>
      </c>
      <c r="AG110" s="109">
        <f t="shared" si="67"/>
        <v>-8.0984216389208843</v>
      </c>
      <c r="AH110" s="109">
        <f t="shared" si="68"/>
        <v>1.9015783610791162</v>
      </c>
      <c r="AI110" s="109">
        <f t="shared" si="69"/>
        <v>-14.216908944610486</v>
      </c>
      <c r="AJ110" s="109">
        <f t="shared" si="70"/>
        <v>8.0200656667687173</v>
      </c>
      <c r="AK110" s="109">
        <f t="shared" si="71"/>
        <v>-3.2152606811426252</v>
      </c>
      <c r="AL110" s="109">
        <f t="shared" si="72"/>
        <v>-8.2152606811426256</v>
      </c>
      <c r="AM110" s="109">
        <f t="shared" si="73"/>
        <v>1.7847393188573748</v>
      </c>
      <c r="AN110" s="109">
        <f t="shared" si="74"/>
        <v>-14.138467784238092</v>
      </c>
      <c r="AO110" s="109">
        <f t="shared" si="75"/>
        <v>7.7079464219528404</v>
      </c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  <c r="DL110" s="27"/>
      <c r="DM110" s="27"/>
      <c r="DN110" s="27"/>
      <c r="DO110" s="27"/>
      <c r="DP110" s="27"/>
      <c r="DQ110" s="27"/>
      <c r="DR110" s="27"/>
      <c r="DS110" s="27"/>
      <c r="DT110" s="27"/>
      <c r="DU110" s="27"/>
      <c r="DV110" s="27"/>
      <c r="DW110" s="27"/>
      <c r="DX110" s="27"/>
    </row>
    <row r="111" spans="1:128" s="5" customFormat="1" x14ac:dyDescent="0.25">
      <c r="A111" s="125" t="s">
        <v>154</v>
      </c>
      <c r="B111" s="129" t="s">
        <v>155</v>
      </c>
      <c r="C111" s="125" t="s">
        <v>165</v>
      </c>
      <c r="D111" s="26">
        <v>9</v>
      </c>
      <c r="E111" s="90">
        <v>447.54059999999998</v>
      </c>
      <c r="F111" s="90">
        <f t="shared" si="76"/>
        <v>449.4</v>
      </c>
      <c r="G111" s="149">
        <v>1.5958000000000001</v>
      </c>
      <c r="H111" s="149">
        <v>0.2636</v>
      </c>
      <c r="I111" s="147">
        <f t="shared" si="77"/>
        <v>1.8594000000000002</v>
      </c>
      <c r="J111" s="91">
        <f t="shared" si="78"/>
        <v>4148.2029843402197</v>
      </c>
      <c r="K111" s="59"/>
      <c r="L111" s="58">
        <v>458.7</v>
      </c>
      <c r="M111" s="131"/>
      <c r="N111" s="131"/>
      <c r="O111" s="131">
        <v>1.8378000000000001</v>
      </c>
      <c r="P111" s="58">
        <v>4006.2</v>
      </c>
      <c r="Q111" s="24"/>
      <c r="R111" s="24"/>
      <c r="S111" s="24">
        <f t="shared" si="79"/>
        <v>-1.1616650532429849</v>
      </c>
      <c r="T111" s="24">
        <f t="shared" si="80"/>
        <v>-3.4232409763044842</v>
      </c>
      <c r="U111" s="115"/>
      <c r="V111" s="109">
        <f t="shared" si="56"/>
        <v>-3.469503045060887</v>
      </c>
      <c r="W111" s="109">
        <f t="shared" si="57"/>
        <v>-8.4695030450608861</v>
      </c>
      <c r="X111" s="109">
        <f t="shared" si="58"/>
        <v>1.530496954939113</v>
      </c>
      <c r="Y111" s="109">
        <f t="shared" si="59"/>
        <v>-11.094428087714254</v>
      </c>
      <c r="Z111" s="109">
        <f t="shared" si="60"/>
        <v>4.1554219975924802</v>
      </c>
      <c r="AA111" s="109">
        <f t="shared" si="61"/>
        <v>0.97847358121330807</v>
      </c>
      <c r="AB111" s="109">
        <f t="shared" si="62"/>
        <v>-4.0215264187866921</v>
      </c>
      <c r="AC111" s="109">
        <f t="shared" si="63"/>
        <v>5.9784735812133079</v>
      </c>
      <c r="AD111" s="109">
        <f t="shared" si="64"/>
        <v>-21.084872755454697</v>
      </c>
      <c r="AE111" s="109">
        <f t="shared" si="65"/>
        <v>23.041819917881313</v>
      </c>
      <c r="AF111" s="109">
        <f t="shared" si="66"/>
        <v>-3.0984216389208838</v>
      </c>
      <c r="AG111" s="109">
        <f t="shared" si="67"/>
        <v>-8.0984216389208843</v>
      </c>
      <c r="AH111" s="109">
        <f t="shared" si="68"/>
        <v>1.9015783610791162</v>
      </c>
      <c r="AI111" s="109">
        <f t="shared" si="69"/>
        <v>-14.216908944610486</v>
      </c>
      <c r="AJ111" s="109">
        <f t="shared" si="70"/>
        <v>8.0200656667687173</v>
      </c>
      <c r="AK111" s="109">
        <f t="shared" si="71"/>
        <v>-3.2152606811426252</v>
      </c>
      <c r="AL111" s="109">
        <f t="shared" si="72"/>
        <v>-8.2152606811426256</v>
      </c>
      <c r="AM111" s="109">
        <f t="shared" si="73"/>
        <v>1.7847393188573748</v>
      </c>
      <c r="AN111" s="109">
        <f t="shared" si="74"/>
        <v>-14.138467784238092</v>
      </c>
      <c r="AO111" s="109">
        <f t="shared" si="75"/>
        <v>7.7079464219528404</v>
      </c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7"/>
      <c r="DK111" s="27"/>
      <c r="DL111" s="27"/>
      <c r="DM111" s="27"/>
      <c r="DN111" s="27"/>
      <c r="DO111" s="27"/>
      <c r="DP111" s="27"/>
      <c r="DQ111" s="27"/>
      <c r="DR111" s="27"/>
      <c r="DS111" s="27"/>
      <c r="DT111" s="27"/>
      <c r="DU111" s="27"/>
      <c r="DV111" s="27"/>
      <c r="DW111" s="27"/>
      <c r="DX111" s="27"/>
    </row>
    <row r="112" spans="1:128" s="27" customFormat="1" x14ac:dyDescent="0.25">
      <c r="A112" s="152" t="s">
        <v>26</v>
      </c>
      <c r="B112" s="36" t="s">
        <v>113</v>
      </c>
      <c r="C112" s="152" t="s">
        <v>122</v>
      </c>
      <c r="D112" s="26">
        <v>1</v>
      </c>
      <c r="E112" s="90">
        <v>447.57159999999999</v>
      </c>
      <c r="F112" s="90">
        <f t="shared" si="29"/>
        <v>447.6</v>
      </c>
      <c r="G112" s="149">
        <v>1.9599999999999999E-2</v>
      </c>
      <c r="H112" s="149">
        <v>8.8000000000000005E-3</v>
      </c>
      <c r="I112" s="153">
        <f t="shared" si="30"/>
        <v>2.8400000000000002E-2</v>
      </c>
      <c r="J112" s="90">
        <f t="shared" si="31"/>
        <v>63.45201518244199</v>
      </c>
      <c r="K112" s="154">
        <v>447.46859999999998</v>
      </c>
      <c r="L112" s="155"/>
      <c r="M112" s="131">
        <v>2.1399999999999999E-2</v>
      </c>
      <c r="N112" s="131">
        <v>0.01</v>
      </c>
      <c r="O112" s="131">
        <v>3.1399999999999997E-2</v>
      </c>
      <c r="P112" s="131">
        <v>70.172499999999999</v>
      </c>
      <c r="Q112" s="24">
        <f t="shared" si="54"/>
        <v>9.1836734693877524</v>
      </c>
      <c r="R112" s="24">
        <f t="shared" si="55"/>
        <v>13.636363636363633</v>
      </c>
      <c r="S112" s="24">
        <f t="shared" si="32"/>
        <v>10.563380281690126</v>
      </c>
      <c r="T112" s="24">
        <f t="shared" si="33"/>
        <v>10.591444256316789</v>
      </c>
      <c r="U112" s="115"/>
      <c r="V112" s="109">
        <f t="shared" si="56"/>
        <v>-3.469503045060887</v>
      </c>
      <c r="W112" s="109">
        <f t="shared" si="57"/>
        <v>-8.4695030450608861</v>
      </c>
      <c r="X112" s="109">
        <f t="shared" si="58"/>
        <v>1.530496954939113</v>
      </c>
      <c r="Y112" s="109">
        <f t="shared" si="59"/>
        <v>-11.094428087714254</v>
      </c>
      <c r="Z112" s="109">
        <f t="shared" si="60"/>
        <v>4.1554219975924802</v>
      </c>
      <c r="AA112" s="109">
        <f t="shared" si="61"/>
        <v>0.97847358121330807</v>
      </c>
      <c r="AB112" s="109">
        <f t="shared" si="62"/>
        <v>-4.0215264187866921</v>
      </c>
      <c r="AC112" s="109">
        <f t="shared" si="63"/>
        <v>5.9784735812133079</v>
      </c>
      <c r="AD112" s="109">
        <f t="shared" si="64"/>
        <v>-21.084872755454697</v>
      </c>
      <c r="AE112" s="109">
        <f t="shared" si="65"/>
        <v>23.041819917881313</v>
      </c>
      <c r="AF112" s="109">
        <f t="shared" si="66"/>
        <v>-3.0984216389208838</v>
      </c>
      <c r="AG112" s="109">
        <f t="shared" si="67"/>
        <v>-8.0984216389208843</v>
      </c>
      <c r="AH112" s="109">
        <f t="shared" si="68"/>
        <v>1.9015783610791162</v>
      </c>
      <c r="AI112" s="109">
        <f t="shared" si="69"/>
        <v>-14.216908944610486</v>
      </c>
      <c r="AJ112" s="109">
        <f t="shared" si="70"/>
        <v>8.0200656667687173</v>
      </c>
      <c r="AK112" s="109">
        <f t="shared" si="71"/>
        <v>-3.2152606811426252</v>
      </c>
      <c r="AL112" s="109">
        <f t="shared" si="72"/>
        <v>-8.2152606811426256</v>
      </c>
      <c r="AM112" s="109">
        <f t="shared" si="73"/>
        <v>1.7847393188573748</v>
      </c>
      <c r="AN112" s="109">
        <f t="shared" si="74"/>
        <v>-14.138467784238092</v>
      </c>
      <c r="AO112" s="109">
        <f t="shared" si="75"/>
        <v>7.7079464219528404</v>
      </c>
    </row>
    <row r="113" spans="1:128" s="27" customFormat="1" x14ac:dyDescent="0.25">
      <c r="A113" s="152" t="s">
        <v>26</v>
      </c>
      <c r="B113" s="36" t="s">
        <v>113</v>
      </c>
      <c r="C113" s="152" t="s">
        <v>122</v>
      </c>
      <c r="D113" s="26">
        <v>2</v>
      </c>
      <c r="E113" s="90">
        <v>447.76569999999998</v>
      </c>
      <c r="F113" s="90">
        <f t="shared" si="29"/>
        <v>447.79999999999995</v>
      </c>
      <c r="G113" s="149">
        <v>2.47E-2</v>
      </c>
      <c r="H113" s="149">
        <v>9.5999999999999992E-3</v>
      </c>
      <c r="I113" s="153">
        <f t="shared" si="30"/>
        <v>3.4299999999999997E-2</v>
      </c>
      <c r="J113" s="90">
        <f t="shared" si="31"/>
        <v>76.600348108883537</v>
      </c>
      <c r="K113" s="154">
        <v>447.55779999999999</v>
      </c>
      <c r="L113" s="155"/>
      <c r="M113" s="131">
        <v>2.87E-2</v>
      </c>
      <c r="N113" s="131">
        <v>1.35E-2</v>
      </c>
      <c r="O113" s="131">
        <v>4.2200000000000001E-2</v>
      </c>
      <c r="P113" s="131">
        <v>94.289500000000004</v>
      </c>
      <c r="Q113" s="24">
        <f t="shared" si="54"/>
        <v>16.194331983805668</v>
      </c>
      <c r="R113" s="24">
        <f t="shared" si="55"/>
        <v>40.625000000000014</v>
      </c>
      <c r="S113" s="24">
        <f t="shared" si="32"/>
        <v>23.032069970845495</v>
      </c>
      <c r="T113" s="24">
        <f t="shared" si="33"/>
        <v>23.092782641107881</v>
      </c>
      <c r="U113" s="115"/>
      <c r="V113" s="109">
        <f t="shared" si="56"/>
        <v>-3.469503045060887</v>
      </c>
      <c r="W113" s="109">
        <f t="shared" si="57"/>
        <v>-8.4695030450608861</v>
      </c>
      <c r="X113" s="109">
        <f t="shared" si="58"/>
        <v>1.530496954939113</v>
      </c>
      <c r="Y113" s="109">
        <f t="shared" si="59"/>
        <v>-11.094428087714254</v>
      </c>
      <c r="Z113" s="109">
        <f t="shared" si="60"/>
        <v>4.1554219975924802</v>
      </c>
      <c r="AA113" s="109">
        <f t="shared" si="61"/>
        <v>0.97847358121330807</v>
      </c>
      <c r="AB113" s="109">
        <f t="shared" si="62"/>
        <v>-4.0215264187866921</v>
      </c>
      <c r="AC113" s="109">
        <f t="shared" si="63"/>
        <v>5.9784735812133079</v>
      </c>
      <c r="AD113" s="109">
        <f t="shared" si="64"/>
        <v>-21.084872755454697</v>
      </c>
      <c r="AE113" s="109">
        <f t="shared" si="65"/>
        <v>23.041819917881313</v>
      </c>
      <c r="AF113" s="109">
        <f t="shared" si="66"/>
        <v>-3.0984216389208838</v>
      </c>
      <c r="AG113" s="109">
        <f t="shared" si="67"/>
        <v>-8.0984216389208843</v>
      </c>
      <c r="AH113" s="109">
        <f t="shared" si="68"/>
        <v>1.9015783610791162</v>
      </c>
      <c r="AI113" s="109">
        <f t="shared" si="69"/>
        <v>-14.216908944610486</v>
      </c>
      <c r="AJ113" s="109">
        <f t="shared" si="70"/>
        <v>8.0200656667687173</v>
      </c>
      <c r="AK113" s="109">
        <f t="shared" si="71"/>
        <v>-3.2152606811426252</v>
      </c>
      <c r="AL113" s="109">
        <f t="shared" si="72"/>
        <v>-8.2152606811426256</v>
      </c>
      <c r="AM113" s="109">
        <f t="shared" si="73"/>
        <v>1.7847393188573748</v>
      </c>
      <c r="AN113" s="109">
        <f t="shared" si="74"/>
        <v>-14.138467784238092</v>
      </c>
      <c r="AO113" s="109">
        <f t="shared" si="75"/>
        <v>7.7079464219528404</v>
      </c>
    </row>
    <row r="114" spans="1:128" s="27" customFormat="1" x14ac:dyDescent="0.25">
      <c r="A114" s="152" t="s">
        <v>26</v>
      </c>
      <c r="B114" s="36" t="s">
        <v>113</v>
      </c>
      <c r="C114" s="152" t="s">
        <v>122</v>
      </c>
      <c r="D114" s="26">
        <v>3</v>
      </c>
      <c r="E114" s="90">
        <v>448.3501</v>
      </c>
      <c r="F114" s="90">
        <f t="shared" si="29"/>
        <v>448.40000000000003</v>
      </c>
      <c r="G114" s="149">
        <v>3.7499999999999999E-2</v>
      </c>
      <c r="H114" s="149">
        <v>1.24E-2</v>
      </c>
      <c r="I114" s="153">
        <f t="shared" si="30"/>
        <v>4.99E-2</v>
      </c>
      <c r="J114" s="90">
        <f t="shared" si="31"/>
        <v>111.29227864693665</v>
      </c>
      <c r="K114" s="131">
        <v>448.15469999999999</v>
      </c>
      <c r="L114" s="155"/>
      <c r="M114" s="131">
        <v>3.3000000000000002E-2</v>
      </c>
      <c r="N114" s="131">
        <v>1.23E-2</v>
      </c>
      <c r="O114" s="131">
        <v>4.53E-2</v>
      </c>
      <c r="P114" s="131">
        <v>101.0812</v>
      </c>
      <c r="Q114" s="24">
        <f t="shared" si="54"/>
        <v>-11.999999999999993</v>
      </c>
      <c r="R114" s="24">
        <f t="shared" si="55"/>
        <v>-0.80645161290322087</v>
      </c>
      <c r="S114" s="24">
        <f t="shared" si="32"/>
        <v>-9.2184368737474944</v>
      </c>
      <c r="T114" s="24">
        <f t="shared" si="33"/>
        <v>-9.1750108552725891</v>
      </c>
      <c r="U114" s="115"/>
      <c r="V114" s="109">
        <f t="shared" si="56"/>
        <v>-3.469503045060887</v>
      </c>
      <c r="W114" s="109">
        <f t="shared" si="57"/>
        <v>-8.4695030450608861</v>
      </c>
      <c r="X114" s="109">
        <f t="shared" si="58"/>
        <v>1.530496954939113</v>
      </c>
      <c r="Y114" s="109">
        <f t="shared" si="59"/>
        <v>-11.094428087714254</v>
      </c>
      <c r="Z114" s="109">
        <f t="shared" si="60"/>
        <v>4.1554219975924802</v>
      </c>
      <c r="AA114" s="109">
        <f t="shared" si="61"/>
        <v>0.97847358121330807</v>
      </c>
      <c r="AB114" s="109">
        <f t="shared" si="62"/>
        <v>-4.0215264187866921</v>
      </c>
      <c r="AC114" s="109">
        <f t="shared" si="63"/>
        <v>5.9784735812133079</v>
      </c>
      <c r="AD114" s="109">
        <f t="shared" si="64"/>
        <v>-21.084872755454697</v>
      </c>
      <c r="AE114" s="109">
        <f t="shared" si="65"/>
        <v>23.041819917881313</v>
      </c>
      <c r="AF114" s="109">
        <f t="shared" si="66"/>
        <v>-3.0984216389208838</v>
      </c>
      <c r="AG114" s="109">
        <f t="shared" si="67"/>
        <v>-8.0984216389208843</v>
      </c>
      <c r="AH114" s="109">
        <f t="shared" si="68"/>
        <v>1.9015783610791162</v>
      </c>
      <c r="AI114" s="109">
        <f t="shared" si="69"/>
        <v>-14.216908944610486</v>
      </c>
      <c r="AJ114" s="109">
        <f t="shared" si="70"/>
        <v>8.0200656667687173</v>
      </c>
      <c r="AK114" s="109">
        <f t="shared" si="71"/>
        <v>-3.2152606811426252</v>
      </c>
      <c r="AL114" s="109">
        <f t="shared" si="72"/>
        <v>-8.2152606811426256</v>
      </c>
      <c r="AM114" s="109">
        <f t="shared" si="73"/>
        <v>1.7847393188573748</v>
      </c>
      <c r="AN114" s="109">
        <f t="shared" si="74"/>
        <v>-14.138467784238092</v>
      </c>
      <c r="AO114" s="109">
        <f t="shared" si="75"/>
        <v>7.7079464219528404</v>
      </c>
    </row>
    <row r="115" spans="1:128" s="27" customFormat="1" x14ac:dyDescent="0.25">
      <c r="A115" s="152" t="s">
        <v>26</v>
      </c>
      <c r="B115" s="36" t="s">
        <v>113</v>
      </c>
      <c r="C115" s="152" t="s">
        <v>122</v>
      </c>
      <c r="D115" s="26">
        <v>4</v>
      </c>
      <c r="E115" s="90">
        <v>446.74039999999997</v>
      </c>
      <c r="F115" s="90">
        <f t="shared" si="29"/>
        <v>446.79999999999995</v>
      </c>
      <c r="G115" s="149">
        <v>4.9200000000000001E-2</v>
      </c>
      <c r="H115" s="149">
        <v>1.04E-2</v>
      </c>
      <c r="I115" s="153">
        <f t="shared" si="30"/>
        <v>5.96E-2</v>
      </c>
      <c r="J115" s="90">
        <f t="shared" si="31"/>
        <v>133.40409675267034</v>
      </c>
      <c r="K115" s="154">
        <v>446.54070000000002</v>
      </c>
      <c r="L115" s="155"/>
      <c r="M115" s="131">
        <v>4.82E-2</v>
      </c>
      <c r="N115" s="131">
        <v>1.11E-2</v>
      </c>
      <c r="O115" s="131">
        <v>5.9299999999999999E-2</v>
      </c>
      <c r="P115" s="131">
        <v>132.79859999999999</v>
      </c>
      <c r="Q115" s="24">
        <f t="shared" si="54"/>
        <v>-2.0325203252032535</v>
      </c>
      <c r="R115" s="24">
        <f t="shared" si="55"/>
        <v>6.7307692307692406</v>
      </c>
      <c r="S115" s="24">
        <f t="shared" si="32"/>
        <v>-0.50335570469798929</v>
      </c>
      <c r="T115" s="24">
        <f t="shared" si="33"/>
        <v>-0.45388167785651429</v>
      </c>
      <c r="U115" s="115"/>
      <c r="V115" s="109">
        <f t="shared" si="56"/>
        <v>-3.469503045060887</v>
      </c>
      <c r="W115" s="109">
        <f t="shared" si="57"/>
        <v>-8.4695030450608861</v>
      </c>
      <c r="X115" s="109">
        <f t="shared" si="58"/>
        <v>1.530496954939113</v>
      </c>
      <c r="Y115" s="109">
        <f t="shared" si="59"/>
        <v>-11.094428087714254</v>
      </c>
      <c r="Z115" s="109">
        <f t="shared" si="60"/>
        <v>4.1554219975924802</v>
      </c>
      <c r="AA115" s="109">
        <f t="shared" si="61"/>
        <v>0.97847358121330807</v>
      </c>
      <c r="AB115" s="109">
        <f t="shared" si="62"/>
        <v>-4.0215264187866921</v>
      </c>
      <c r="AC115" s="109">
        <f t="shared" si="63"/>
        <v>5.9784735812133079</v>
      </c>
      <c r="AD115" s="109">
        <f t="shared" si="64"/>
        <v>-21.084872755454697</v>
      </c>
      <c r="AE115" s="109">
        <f t="shared" si="65"/>
        <v>23.041819917881313</v>
      </c>
      <c r="AF115" s="109">
        <f t="shared" si="66"/>
        <v>-3.0984216389208838</v>
      </c>
      <c r="AG115" s="109">
        <f t="shared" si="67"/>
        <v>-8.0984216389208843</v>
      </c>
      <c r="AH115" s="109">
        <f t="shared" si="68"/>
        <v>1.9015783610791162</v>
      </c>
      <c r="AI115" s="109">
        <f t="shared" si="69"/>
        <v>-14.216908944610486</v>
      </c>
      <c r="AJ115" s="109">
        <f t="shared" si="70"/>
        <v>8.0200656667687173</v>
      </c>
      <c r="AK115" s="109">
        <f t="shared" si="71"/>
        <v>-3.2152606811426252</v>
      </c>
      <c r="AL115" s="109">
        <f t="shared" si="72"/>
        <v>-8.2152606811426256</v>
      </c>
      <c r="AM115" s="109">
        <f t="shared" si="73"/>
        <v>1.7847393188573748</v>
      </c>
      <c r="AN115" s="109">
        <f t="shared" si="74"/>
        <v>-14.138467784238092</v>
      </c>
      <c r="AO115" s="109">
        <f t="shared" si="75"/>
        <v>7.7079464219528404</v>
      </c>
    </row>
    <row r="116" spans="1:128" s="27" customFormat="1" x14ac:dyDescent="0.25">
      <c r="A116" s="152" t="s">
        <v>26</v>
      </c>
      <c r="B116" s="36" t="s">
        <v>113</v>
      </c>
      <c r="C116" s="152" t="s">
        <v>122</v>
      </c>
      <c r="D116" s="26">
        <v>5</v>
      </c>
      <c r="E116" s="90">
        <v>447.79900000000004</v>
      </c>
      <c r="F116" s="90">
        <f t="shared" si="29"/>
        <v>447.90000000000003</v>
      </c>
      <c r="G116" s="149">
        <v>8.9599999999999999E-2</v>
      </c>
      <c r="H116" s="149">
        <v>1.14E-2</v>
      </c>
      <c r="I116" s="153">
        <f t="shared" si="30"/>
        <v>0.10100000000000001</v>
      </c>
      <c r="J116" s="90">
        <f t="shared" si="31"/>
        <v>225.52842690668592</v>
      </c>
      <c r="K116" s="154">
        <v>447.50229999999999</v>
      </c>
      <c r="L116" s="155"/>
      <c r="M116" s="131">
        <v>8.72E-2</v>
      </c>
      <c r="N116" s="131">
        <v>1.0500000000000001E-2</v>
      </c>
      <c r="O116" s="131">
        <v>9.7699999999999995E-2</v>
      </c>
      <c r="P116" s="131">
        <v>218.3229</v>
      </c>
      <c r="Q116" s="24">
        <f t="shared" si="54"/>
        <v>-2.6785714285714279</v>
      </c>
      <c r="R116" s="24">
        <f t="shared" si="55"/>
        <v>-7.8947368421052611</v>
      </c>
      <c r="S116" s="24">
        <f t="shared" si="32"/>
        <v>-3.2673267326732787</v>
      </c>
      <c r="T116" s="24">
        <f t="shared" si="33"/>
        <v>-3.1949528516275505</v>
      </c>
      <c r="U116" s="115"/>
      <c r="V116" s="109">
        <f t="shared" si="56"/>
        <v>-3.469503045060887</v>
      </c>
      <c r="W116" s="109">
        <f t="shared" si="57"/>
        <v>-8.4695030450608861</v>
      </c>
      <c r="X116" s="109">
        <f t="shared" si="58"/>
        <v>1.530496954939113</v>
      </c>
      <c r="Y116" s="109">
        <f t="shared" si="59"/>
        <v>-11.094428087714254</v>
      </c>
      <c r="Z116" s="109">
        <f t="shared" si="60"/>
        <v>4.1554219975924802</v>
      </c>
      <c r="AA116" s="109">
        <f t="shared" si="61"/>
        <v>0.97847358121330807</v>
      </c>
      <c r="AB116" s="109">
        <f t="shared" si="62"/>
        <v>-4.0215264187866921</v>
      </c>
      <c r="AC116" s="109">
        <f t="shared" si="63"/>
        <v>5.9784735812133079</v>
      </c>
      <c r="AD116" s="109">
        <f t="shared" si="64"/>
        <v>-21.084872755454697</v>
      </c>
      <c r="AE116" s="109">
        <f t="shared" si="65"/>
        <v>23.041819917881313</v>
      </c>
      <c r="AF116" s="109">
        <f t="shared" si="66"/>
        <v>-3.0984216389208838</v>
      </c>
      <c r="AG116" s="109">
        <f t="shared" si="67"/>
        <v>-8.0984216389208843</v>
      </c>
      <c r="AH116" s="109">
        <f t="shared" si="68"/>
        <v>1.9015783610791162</v>
      </c>
      <c r="AI116" s="109">
        <f t="shared" si="69"/>
        <v>-14.216908944610486</v>
      </c>
      <c r="AJ116" s="109">
        <f t="shared" si="70"/>
        <v>8.0200656667687173</v>
      </c>
      <c r="AK116" s="109">
        <f t="shared" si="71"/>
        <v>-3.2152606811426252</v>
      </c>
      <c r="AL116" s="109">
        <f t="shared" si="72"/>
        <v>-8.2152606811426256</v>
      </c>
      <c r="AM116" s="109">
        <f t="shared" si="73"/>
        <v>1.7847393188573748</v>
      </c>
      <c r="AN116" s="109">
        <f t="shared" si="74"/>
        <v>-14.138467784238092</v>
      </c>
      <c r="AO116" s="109">
        <f t="shared" si="75"/>
        <v>7.7079464219528404</v>
      </c>
    </row>
    <row r="117" spans="1:128" s="27" customFormat="1" x14ac:dyDescent="0.25">
      <c r="A117" s="152" t="s">
        <v>26</v>
      </c>
      <c r="B117" s="36" t="s">
        <v>113</v>
      </c>
      <c r="C117" s="152" t="s">
        <v>122</v>
      </c>
      <c r="D117" s="26">
        <v>6</v>
      </c>
      <c r="E117" s="90">
        <v>447.55679999999995</v>
      </c>
      <c r="F117" s="90">
        <f t="shared" si="29"/>
        <v>447.7</v>
      </c>
      <c r="G117" s="149">
        <v>0.1249</v>
      </c>
      <c r="H117" s="149">
        <v>1.83E-2</v>
      </c>
      <c r="I117" s="153">
        <f t="shared" si="30"/>
        <v>0.14319999999999999</v>
      </c>
      <c r="J117" s="90">
        <f t="shared" si="31"/>
        <v>319.92075979370765</v>
      </c>
      <c r="K117" s="154">
        <v>447.26519999999999</v>
      </c>
      <c r="L117" s="155"/>
      <c r="M117" s="131">
        <v>0.11849999999999999</v>
      </c>
      <c r="N117" s="131">
        <v>1.6299999999999999E-2</v>
      </c>
      <c r="O117" s="131">
        <v>0.1348</v>
      </c>
      <c r="P117" s="131">
        <v>301.38720000000001</v>
      </c>
      <c r="Q117" s="24">
        <f t="shared" si="54"/>
        <v>-5.1240992794235414</v>
      </c>
      <c r="R117" s="24">
        <f t="shared" si="55"/>
        <v>-10.928961748633888</v>
      </c>
      <c r="S117" s="24">
        <f t="shared" si="32"/>
        <v>-5.8659217877094907</v>
      </c>
      <c r="T117" s="24">
        <f t="shared" si="33"/>
        <v>-5.7931719734782163</v>
      </c>
      <c r="U117" s="115"/>
      <c r="V117" s="109">
        <f t="shared" si="56"/>
        <v>-3.469503045060887</v>
      </c>
      <c r="W117" s="109">
        <f t="shared" si="57"/>
        <v>-8.4695030450608861</v>
      </c>
      <c r="X117" s="109">
        <f t="shared" si="58"/>
        <v>1.530496954939113</v>
      </c>
      <c r="Y117" s="109">
        <f t="shared" si="59"/>
        <v>-11.094428087714254</v>
      </c>
      <c r="Z117" s="109">
        <f t="shared" si="60"/>
        <v>4.1554219975924802</v>
      </c>
      <c r="AA117" s="109">
        <f t="shared" si="61"/>
        <v>0.97847358121330807</v>
      </c>
      <c r="AB117" s="109">
        <f t="shared" si="62"/>
        <v>-4.0215264187866921</v>
      </c>
      <c r="AC117" s="109">
        <f t="shared" si="63"/>
        <v>5.9784735812133079</v>
      </c>
      <c r="AD117" s="109">
        <f t="shared" si="64"/>
        <v>-21.084872755454697</v>
      </c>
      <c r="AE117" s="109">
        <f t="shared" si="65"/>
        <v>23.041819917881313</v>
      </c>
      <c r="AF117" s="109">
        <f t="shared" si="66"/>
        <v>-3.0984216389208838</v>
      </c>
      <c r="AG117" s="109">
        <f t="shared" si="67"/>
        <v>-8.0984216389208843</v>
      </c>
      <c r="AH117" s="109">
        <f t="shared" si="68"/>
        <v>1.9015783610791162</v>
      </c>
      <c r="AI117" s="109">
        <f t="shared" si="69"/>
        <v>-14.216908944610486</v>
      </c>
      <c r="AJ117" s="109">
        <f t="shared" si="70"/>
        <v>8.0200656667687173</v>
      </c>
      <c r="AK117" s="109">
        <f t="shared" si="71"/>
        <v>-3.2152606811426252</v>
      </c>
      <c r="AL117" s="109">
        <f t="shared" si="72"/>
        <v>-8.2152606811426256</v>
      </c>
      <c r="AM117" s="109">
        <f t="shared" si="73"/>
        <v>1.7847393188573748</v>
      </c>
      <c r="AN117" s="109">
        <f t="shared" si="74"/>
        <v>-14.138467784238092</v>
      </c>
      <c r="AO117" s="109">
        <f t="shared" si="75"/>
        <v>7.7079464219528404</v>
      </c>
    </row>
    <row r="118" spans="1:128" s="27" customFormat="1" x14ac:dyDescent="0.25">
      <c r="A118" s="152" t="s">
        <v>26</v>
      </c>
      <c r="B118" s="36" t="s">
        <v>113</v>
      </c>
      <c r="C118" s="152" t="s">
        <v>122</v>
      </c>
      <c r="D118" s="26">
        <v>7</v>
      </c>
      <c r="E118" s="90">
        <v>447.49749999999995</v>
      </c>
      <c r="F118" s="90">
        <f t="shared" si="29"/>
        <v>447.79999999999995</v>
      </c>
      <c r="G118" s="149">
        <v>0.25209999999999999</v>
      </c>
      <c r="H118" s="149">
        <v>5.04E-2</v>
      </c>
      <c r="I118" s="153">
        <f t="shared" si="30"/>
        <v>0.30249999999999999</v>
      </c>
      <c r="J118" s="90">
        <f t="shared" si="31"/>
        <v>675.80903276392064</v>
      </c>
      <c r="K118" s="131">
        <v>447.22829999999999</v>
      </c>
      <c r="L118" s="155"/>
      <c r="M118" s="131">
        <v>0.24440000000000001</v>
      </c>
      <c r="N118" s="131">
        <v>2.7300000000000001E-2</v>
      </c>
      <c r="O118" s="131">
        <v>0.2717</v>
      </c>
      <c r="P118" s="131">
        <v>607.51969999999994</v>
      </c>
      <c r="Q118" s="24">
        <f t="shared" si="54"/>
        <v>-3.0543435144783757</v>
      </c>
      <c r="R118" s="24">
        <f t="shared" si="55"/>
        <v>-45.833333333333329</v>
      </c>
      <c r="S118" s="24">
        <f t="shared" si="32"/>
        <v>-10.18181818181818</v>
      </c>
      <c r="T118" s="24">
        <f t="shared" si="33"/>
        <v>-10.104826874632217</v>
      </c>
      <c r="U118" s="115"/>
      <c r="V118" s="109">
        <f t="shared" si="56"/>
        <v>-3.469503045060887</v>
      </c>
      <c r="W118" s="109">
        <f t="shared" si="57"/>
        <v>-8.4695030450608861</v>
      </c>
      <c r="X118" s="109">
        <f t="shared" si="58"/>
        <v>1.530496954939113</v>
      </c>
      <c r="Y118" s="109">
        <f t="shared" si="59"/>
        <v>-11.094428087714254</v>
      </c>
      <c r="Z118" s="109">
        <f t="shared" si="60"/>
        <v>4.1554219975924802</v>
      </c>
      <c r="AA118" s="109">
        <f t="shared" si="61"/>
        <v>0.97847358121330807</v>
      </c>
      <c r="AB118" s="109">
        <f t="shared" si="62"/>
        <v>-4.0215264187866921</v>
      </c>
      <c r="AC118" s="109">
        <f t="shared" si="63"/>
        <v>5.9784735812133079</v>
      </c>
      <c r="AD118" s="109">
        <f t="shared" si="64"/>
        <v>-21.084872755454697</v>
      </c>
      <c r="AE118" s="109">
        <f t="shared" si="65"/>
        <v>23.041819917881313</v>
      </c>
      <c r="AF118" s="109">
        <f t="shared" si="66"/>
        <v>-3.0984216389208838</v>
      </c>
      <c r="AG118" s="109">
        <f t="shared" si="67"/>
        <v>-8.0984216389208843</v>
      </c>
      <c r="AH118" s="109">
        <f t="shared" si="68"/>
        <v>1.9015783610791162</v>
      </c>
      <c r="AI118" s="109">
        <f t="shared" si="69"/>
        <v>-14.216908944610486</v>
      </c>
      <c r="AJ118" s="109">
        <f t="shared" si="70"/>
        <v>8.0200656667687173</v>
      </c>
      <c r="AK118" s="109">
        <f t="shared" si="71"/>
        <v>-3.2152606811426252</v>
      </c>
      <c r="AL118" s="109">
        <f t="shared" si="72"/>
        <v>-8.2152606811426256</v>
      </c>
      <c r="AM118" s="109">
        <f t="shared" si="73"/>
        <v>1.7847393188573748</v>
      </c>
      <c r="AN118" s="109">
        <f t="shared" si="74"/>
        <v>-14.138467784238092</v>
      </c>
      <c r="AO118" s="109">
        <f t="shared" si="75"/>
        <v>7.7079464219528404</v>
      </c>
    </row>
    <row r="119" spans="1:128" s="27" customFormat="1" x14ac:dyDescent="0.25">
      <c r="A119" s="152" t="s">
        <v>26</v>
      </c>
      <c r="B119" s="36" t="s">
        <v>113</v>
      </c>
      <c r="C119" s="152" t="s">
        <v>122</v>
      </c>
      <c r="D119" s="26">
        <v>8</v>
      </c>
      <c r="E119" s="90">
        <v>447.19970000000001</v>
      </c>
      <c r="F119" s="90">
        <f t="shared" si="29"/>
        <v>447.8</v>
      </c>
      <c r="G119" s="149">
        <v>0.50290000000000001</v>
      </c>
      <c r="H119" s="149">
        <v>9.74E-2</v>
      </c>
      <c r="I119" s="153">
        <f t="shared" si="30"/>
        <v>0.60030000000000006</v>
      </c>
      <c r="J119" s="90">
        <f t="shared" si="31"/>
        <v>1341.673665350758</v>
      </c>
      <c r="K119" s="154">
        <v>447.0188</v>
      </c>
      <c r="L119" s="155"/>
      <c r="M119" s="131">
        <v>0.49440000000000001</v>
      </c>
      <c r="N119" s="131">
        <v>8.6800000000000002E-2</v>
      </c>
      <c r="O119" s="131">
        <v>0.58120000000000005</v>
      </c>
      <c r="P119" s="131">
        <v>1300.1690000000001</v>
      </c>
      <c r="Q119" s="24">
        <f t="shared" si="54"/>
        <v>-1.6901968582223121</v>
      </c>
      <c r="R119" s="24">
        <f t="shared" si="55"/>
        <v>-10.8829568788501</v>
      </c>
      <c r="S119" s="24">
        <f t="shared" si="32"/>
        <v>-3.1817424621022825</v>
      </c>
      <c r="T119" s="24">
        <f t="shared" si="33"/>
        <v>-3.0934992929079543</v>
      </c>
      <c r="U119" s="115"/>
      <c r="V119" s="109">
        <f t="shared" si="56"/>
        <v>-3.469503045060887</v>
      </c>
      <c r="W119" s="109">
        <f t="shared" si="57"/>
        <v>-8.4695030450608861</v>
      </c>
      <c r="X119" s="109">
        <f t="shared" si="58"/>
        <v>1.530496954939113</v>
      </c>
      <c r="Y119" s="109">
        <f t="shared" si="59"/>
        <v>-11.094428087714254</v>
      </c>
      <c r="Z119" s="109">
        <f t="shared" si="60"/>
        <v>4.1554219975924802</v>
      </c>
      <c r="AA119" s="109">
        <f t="shared" si="61"/>
        <v>0.97847358121330807</v>
      </c>
      <c r="AB119" s="109">
        <f t="shared" si="62"/>
        <v>-4.0215264187866921</v>
      </c>
      <c r="AC119" s="109">
        <f t="shared" si="63"/>
        <v>5.9784735812133079</v>
      </c>
      <c r="AD119" s="109">
        <f t="shared" si="64"/>
        <v>-21.084872755454697</v>
      </c>
      <c r="AE119" s="109">
        <f t="shared" si="65"/>
        <v>23.041819917881313</v>
      </c>
      <c r="AF119" s="109">
        <f t="shared" si="66"/>
        <v>-3.0984216389208838</v>
      </c>
      <c r="AG119" s="109">
        <f t="shared" si="67"/>
        <v>-8.0984216389208843</v>
      </c>
      <c r="AH119" s="109">
        <f t="shared" si="68"/>
        <v>1.9015783610791162</v>
      </c>
      <c r="AI119" s="109">
        <f t="shared" si="69"/>
        <v>-14.216908944610486</v>
      </c>
      <c r="AJ119" s="109">
        <f t="shared" si="70"/>
        <v>8.0200656667687173</v>
      </c>
      <c r="AK119" s="109">
        <f t="shared" si="71"/>
        <v>-3.2152606811426252</v>
      </c>
      <c r="AL119" s="109">
        <f t="shared" si="72"/>
        <v>-8.2152606811426256</v>
      </c>
      <c r="AM119" s="109">
        <f t="shared" si="73"/>
        <v>1.7847393188573748</v>
      </c>
      <c r="AN119" s="109">
        <f t="shared" si="74"/>
        <v>-14.138467784238092</v>
      </c>
      <c r="AO119" s="109">
        <f t="shared" si="75"/>
        <v>7.7079464219528404</v>
      </c>
    </row>
    <row r="120" spans="1:128" s="27" customFormat="1" x14ac:dyDescent="0.25">
      <c r="A120" s="152" t="s">
        <v>26</v>
      </c>
      <c r="B120" s="36" t="s">
        <v>113</v>
      </c>
      <c r="C120" s="152" t="s">
        <v>122</v>
      </c>
      <c r="D120" s="26">
        <v>9</v>
      </c>
      <c r="E120" s="90">
        <v>447.64770000000004</v>
      </c>
      <c r="F120" s="90">
        <f t="shared" si="29"/>
        <v>449.50000000000006</v>
      </c>
      <c r="G120" s="149">
        <v>1.6014999999999999</v>
      </c>
      <c r="H120" s="149">
        <v>0.25080000000000002</v>
      </c>
      <c r="I120" s="153">
        <f t="shared" si="30"/>
        <v>1.8523000000000001</v>
      </c>
      <c r="J120" s="90">
        <f t="shared" si="31"/>
        <v>4131.4009026514959</v>
      </c>
      <c r="K120" s="154">
        <v>447.46859999999998</v>
      </c>
      <c r="L120" s="155"/>
      <c r="M120" s="131">
        <v>1.5863</v>
      </c>
      <c r="N120" s="131">
        <v>0.24510000000000001</v>
      </c>
      <c r="O120" s="131">
        <v>1.8313999999999999</v>
      </c>
      <c r="P120" s="131">
        <v>4092.8011000000001</v>
      </c>
      <c r="Q120" s="24">
        <f t="shared" si="54"/>
        <v>-0.94911020917888733</v>
      </c>
      <c r="R120" s="24">
        <f t="shared" si="55"/>
        <v>-2.2727272727272765</v>
      </c>
      <c r="S120" s="24">
        <f t="shared" si="32"/>
        <v>-1.1283269448793467</v>
      </c>
      <c r="T120" s="24">
        <f t="shared" si="33"/>
        <v>-0.93430300183946768</v>
      </c>
      <c r="U120" s="115"/>
      <c r="V120" s="109">
        <f t="shared" si="56"/>
        <v>-3.469503045060887</v>
      </c>
      <c r="W120" s="109">
        <f t="shared" si="57"/>
        <v>-8.4695030450608861</v>
      </c>
      <c r="X120" s="109">
        <f t="shared" si="58"/>
        <v>1.530496954939113</v>
      </c>
      <c r="Y120" s="109">
        <f t="shared" si="59"/>
        <v>-11.094428087714254</v>
      </c>
      <c r="Z120" s="109">
        <f t="shared" si="60"/>
        <v>4.1554219975924802</v>
      </c>
      <c r="AA120" s="109">
        <f t="shared" si="61"/>
        <v>0.97847358121330807</v>
      </c>
      <c r="AB120" s="109">
        <f t="shared" si="62"/>
        <v>-4.0215264187866921</v>
      </c>
      <c r="AC120" s="109">
        <f t="shared" si="63"/>
        <v>5.9784735812133079</v>
      </c>
      <c r="AD120" s="109">
        <f t="shared" si="64"/>
        <v>-21.084872755454697</v>
      </c>
      <c r="AE120" s="109">
        <f t="shared" si="65"/>
        <v>23.041819917881313</v>
      </c>
      <c r="AF120" s="109">
        <f t="shared" si="66"/>
        <v>-3.0984216389208838</v>
      </c>
      <c r="AG120" s="109">
        <f t="shared" si="67"/>
        <v>-8.0984216389208843</v>
      </c>
      <c r="AH120" s="109">
        <f t="shared" si="68"/>
        <v>1.9015783610791162</v>
      </c>
      <c r="AI120" s="109">
        <f t="shared" si="69"/>
        <v>-14.216908944610486</v>
      </c>
      <c r="AJ120" s="109">
        <f t="shared" si="70"/>
        <v>8.0200656667687173</v>
      </c>
      <c r="AK120" s="109">
        <f t="shared" si="71"/>
        <v>-3.2152606811426252</v>
      </c>
      <c r="AL120" s="109">
        <f t="shared" si="72"/>
        <v>-8.2152606811426256</v>
      </c>
      <c r="AM120" s="109">
        <f t="shared" si="73"/>
        <v>1.7847393188573748</v>
      </c>
      <c r="AN120" s="109">
        <f t="shared" si="74"/>
        <v>-14.138467784238092</v>
      </c>
      <c r="AO120" s="109">
        <f t="shared" si="75"/>
        <v>7.7079464219528404</v>
      </c>
    </row>
    <row r="121" spans="1:128" s="5" customFormat="1" x14ac:dyDescent="0.25">
      <c r="A121" s="22" t="s">
        <v>35</v>
      </c>
      <c r="B121" s="33" t="s">
        <v>70</v>
      </c>
      <c r="C121" s="22" t="s">
        <v>109</v>
      </c>
      <c r="D121" s="26">
        <v>1</v>
      </c>
      <c r="E121" s="90">
        <v>447.67120000000006</v>
      </c>
      <c r="F121" s="90">
        <f t="shared" si="29"/>
        <v>447.70000000000005</v>
      </c>
      <c r="G121" s="149">
        <v>1.9900000000000001E-2</v>
      </c>
      <c r="H121" s="149">
        <v>8.8999999999999999E-3</v>
      </c>
      <c r="I121" s="147">
        <f t="shared" si="30"/>
        <v>2.8799999999999999E-2</v>
      </c>
      <c r="J121" s="91">
        <f t="shared" si="31"/>
        <v>64.331368252525508</v>
      </c>
      <c r="K121" s="59"/>
      <c r="L121" s="60">
        <v>447.6</v>
      </c>
      <c r="M121" s="131">
        <v>1.89E-2</v>
      </c>
      <c r="N121" s="131">
        <v>8.6E-3</v>
      </c>
      <c r="O121" s="131">
        <v>2.75E-2</v>
      </c>
      <c r="P121" s="60">
        <v>61.44</v>
      </c>
      <c r="Q121" s="24">
        <f t="shared" si="54"/>
        <v>-5.0251256281407075</v>
      </c>
      <c r="R121" s="24">
        <f t="shared" si="55"/>
        <v>-3.3707865168539319</v>
      </c>
      <c r="S121" s="24">
        <f t="shared" si="32"/>
        <v>-4.5138888888888857</v>
      </c>
      <c r="T121" s="24">
        <f t="shared" si="33"/>
        <v>-4.494492082269681</v>
      </c>
      <c r="U121" s="115"/>
      <c r="V121" s="109">
        <f t="shared" si="56"/>
        <v>-3.469503045060887</v>
      </c>
      <c r="W121" s="109">
        <f t="shared" si="57"/>
        <v>-8.4695030450608861</v>
      </c>
      <c r="X121" s="109">
        <f t="shared" si="58"/>
        <v>1.530496954939113</v>
      </c>
      <c r="Y121" s="109">
        <f t="shared" si="59"/>
        <v>-11.094428087714254</v>
      </c>
      <c r="Z121" s="109">
        <f t="shared" si="60"/>
        <v>4.1554219975924802</v>
      </c>
      <c r="AA121" s="109">
        <f t="shared" si="61"/>
        <v>0.97847358121330807</v>
      </c>
      <c r="AB121" s="109">
        <f t="shared" si="62"/>
        <v>-4.0215264187866921</v>
      </c>
      <c r="AC121" s="109">
        <f t="shared" si="63"/>
        <v>5.9784735812133079</v>
      </c>
      <c r="AD121" s="109">
        <f t="shared" si="64"/>
        <v>-21.084872755454697</v>
      </c>
      <c r="AE121" s="109">
        <f t="shared" si="65"/>
        <v>23.041819917881313</v>
      </c>
      <c r="AF121" s="109">
        <f t="shared" si="66"/>
        <v>-3.0984216389208838</v>
      </c>
      <c r="AG121" s="109">
        <f t="shared" si="67"/>
        <v>-8.0984216389208843</v>
      </c>
      <c r="AH121" s="109">
        <f t="shared" si="68"/>
        <v>1.9015783610791162</v>
      </c>
      <c r="AI121" s="109">
        <f t="shared" si="69"/>
        <v>-14.216908944610486</v>
      </c>
      <c r="AJ121" s="109">
        <f t="shared" si="70"/>
        <v>8.0200656667687173</v>
      </c>
      <c r="AK121" s="109">
        <f t="shared" si="71"/>
        <v>-3.2152606811426252</v>
      </c>
      <c r="AL121" s="109">
        <f t="shared" si="72"/>
        <v>-8.2152606811426256</v>
      </c>
      <c r="AM121" s="109">
        <f t="shared" si="73"/>
        <v>1.7847393188573748</v>
      </c>
      <c r="AN121" s="109">
        <f t="shared" si="74"/>
        <v>-14.138467784238092</v>
      </c>
      <c r="AO121" s="109">
        <f t="shared" si="75"/>
        <v>7.7079464219528404</v>
      </c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N121" s="27"/>
      <c r="CO121" s="27"/>
      <c r="CP121" s="27"/>
      <c r="CQ121" s="27"/>
      <c r="CR121" s="27"/>
      <c r="CS121" s="27"/>
      <c r="CT121" s="27"/>
      <c r="CU121" s="27"/>
      <c r="CV121" s="27"/>
      <c r="CW121" s="27"/>
      <c r="CX121" s="27"/>
      <c r="CY121" s="27"/>
      <c r="CZ121" s="27"/>
      <c r="DA121" s="27"/>
      <c r="DB121" s="27"/>
      <c r="DC121" s="27"/>
      <c r="DD121" s="27"/>
      <c r="DE121" s="27"/>
      <c r="DF121" s="27"/>
      <c r="DG121" s="27"/>
      <c r="DH121" s="27"/>
      <c r="DI121" s="27"/>
      <c r="DJ121" s="27"/>
      <c r="DK121" s="27"/>
      <c r="DL121" s="27"/>
      <c r="DM121" s="27"/>
      <c r="DN121" s="27"/>
      <c r="DO121" s="27"/>
      <c r="DP121" s="27"/>
      <c r="DQ121" s="27"/>
      <c r="DR121" s="27"/>
      <c r="DS121" s="27"/>
      <c r="DT121" s="27"/>
      <c r="DU121" s="27"/>
      <c r="DV121" s="27"/>
      <c r="DW121" s="27"/>
      <c r="DX121" s="27"/>
    </row>
    <row r="122" spans="1:128" s="5" customFormat="1" x14ac:dyDescent="0.25">
      <c r="A122" s="22" t="s">
        <v>35</v>
      </c>
      <c r="B122" s="33" t="s">
        <v>70</v>
      </c>
      <c r="C122" s="22" t="s">
        <v>109</v>
      </c>
      <c r="D122" s="26">
        <v>2</v>
      </c>
      <c r="E122" s="90">
        <v>448.06159999999994</v>
      </c>
      <c r="F122" s="90">
        <f t="shared" si="29"/>
        <v>448.09999999999997</v>
      </c>
      <c r="G122" s="149">
        <v>2.6700000000000002E-2</v>
      </c>
      <c r="H122" s="149">
        <v>1.17E-2</v>
      </c>
      <c r="I122" s="147">
        <f t="shared" si="30"/>
        <v>3.8400000000000004E-2</v>
      </c>
      <c r="J122" s="91">
        <f t="shared" si="31"/>
        <v>85.699729930317588</v>
      </c>
      <c r="K122" s="59"/>
      <c r="L122" s="60">
        <v>448</v>
      </c>
      <c r="M122" s="131">
        <v>2.53E-2</v>
      </c>
      <c r="N122" s="131">
        <v>1.14E-2</v>
      </c>
      <c r="O122" s="131">
        <v>3.6700000000000003E-2</v>
      </c>
      <c r="P122" s="60">
        <v>81.92</v>
      </c>
      <c r="Q122" s="24">
        <f t="shared" si="54"/>
        <v>-5.2434456928839026</v>
      </c>
      <c r="R122" s="24">
        <f t="shared" si="55"/>
        <v>-2.5641025641025634</v>
      </c>
      <c r="S122" s="24">
        <f t="shared" si="32"/>
        <v>-4.4270833333333339</v>
      </c>
      <c r="T122" s="24">
        <f t="shared" si="33"/>
        <v>-4.4104338874706874</v>
      </c>
      <c r="U122" s="115"/>
      <c r="V122" s="109">
        <f t="shared" si="56"/>
        <v>-3.469503045060887</v>
      </c>
      <c r="W122" s="109">
        <f t="shared" si="57"/>
        <v>-8.4695030450608861</v>
      </c>
      <c r="X122" s="109">
        <f t="shared" si="58"/>
        <v>1.530496954939113</v>
      </c>
      <c r="Y122" s="109">
        <f t="shared" si="59"/>
        <v>-11.094428087714254</v>
      </c>
      <c r="Z122" s="109">
        <f t="shared" si="60"/>
        <v>4.1554219975924802</v>
      </c>
      <c r="AA122" s="109">
        <f t="shared" si="61"/>
        <v>0.97847358121330807</v>
      </c>
      <c r="AB122" s="109">
        <f t="shared" si="62"/>
        <v>-4.0215264187866921</v>
      </c>
      <c r="AC122" s="109">
        <f t="shared" si="63"/>
        <v>5.9784735812133079</v>
      </c>
      <c r="AD122" s="109">
        <f t="shared" si="64"/>
        <v>-21.084872755454697</v>
      </c>
      <c r="AE122" s="109">
        <f t="shared" si="65"/>
        <v>23.041819917881313</v>
      </c>
      <c r="AF122" s="109">
        <f t="shared" si="66"/>
        <v>-3.0984216389208838</v>
      </c>
      <c r="AG122" s="109">
        <f t="shared" si="67"/>
        <v>-8.0984216389208843</v>
      </c>
      <c r="AH122" s="109">
        <f t="shared" si="68"/>
        <v>1.9015783610791162</v>
      </c>
      <c r="AI122" s="109">
        <f t="shared" si="69"/>
        <v>-14.216908944610486</v>
      </c>
      <c r="AJ122" s="109">
        <f t="shared" si="70"/>
        <v>8.0200656667687173</v>
      </c>
      <c r="AK122" s="109">
        <f t="shared" si="71"/>
        <v>-3.2152606811426252</v>
      </c>
      <c r="AL122" s="109">
        <f t="shared" si="72"/>
        <v>-8.2152606811426256</v>
      </c>
      <c r="AM122" s="109">
        <f t="shared" si="73"/>
        <v>1.7847393188573748</v>
      </c>
      <c r="AN122" s="109">
        <f t="shared" si="74"/>
        <v>-14.138467784238092</v>
      </c>
      <c r="AO122" s="109">
        <f t="shared" si="75"/>
        <v>7.7079464219528404</v>
      </c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  <c r="CL122" s="27"/>
      <c r="CM122" s="27"/>
      <c r="CN122" s="27"/>
      <c r="CO122" s="27"/>
      <c r="CP122" s="27"/>
      <c r="CQ122" s="27"/>
      <c r="CR122" s="27"/>
      <c r="CS122" s="27"/>
      <c r="CT122" s="27"/>
      <c r="CU122" s="27"/>
      <c r="CV122" s="27"/>
      <c r="CW122" s="27"/>
      <c r="CX122" s="27"/>
      <c r="CY122" s="27"/>
      <c r="CZ122" s="27"/>
      <c r="DA122" s="27"/>
      <c r="DB122" s="27"/>
      <c r="DC122" s="27"/>
      <c r="DD122" s="27"/>
      <c r="DE122" s="27"/>
      <c r="DF122" s="27"/>
      <c r="DG122" s="27"/>
      <c r="DH122" s="27"/>
      <c r="DI122" s="27"/>
      <c r="DJ122" s="27"/>
      <c r="DK122" s="27"/>
      <c r="DL122" s="27"/>
      <c r="DM122" s="27"/>
      <c r="DN122" s="27"/>
      <c r="DO122" s="27"/>
      <c r="DP122" s="27"/>
      <c r="DQ122" s="27"/>
      <c r="DR122" s="27"/>
      <c r="DS122" s="27"/>
      <c r="DT122" s="27"/>
      <c r="DU122" s="27"/>
      <c r="DV122" s="27"/>
      <c r="DW122" s="27"/>
      <c r="DX122" s="27"/>
    </row>
    <row r="123" spans="1:128" s="5" customFormat="1" ht="12" customHeight="1" x14ac:dyDescent="0.25">
      <c r="A123" s="22" t="s">
        <v>35</v>
      </c>
      <c r="B123" s="33" t="s">
        <v>70</v>
      </c>
      <c r="C123" s="22" t="s">
        <v>109</v>
      </c>
      <c r="D123" s="26">
        <v>3</v>
      </c>
      <c r="E123" s="90">
        <v>446.95150000000001</v>
      </c>
      <c r="F123" s="90">
        <f t="shared" si="29"/>
        <v>447</v>
      </c>
      <c r="G123" s="149">
        <v>3.73E-2</v>
      </c>
      <c r="H123" s="149">
        <v>1.12E-2</v>
      </c>
      <c r="I123" s="147">
        <f t="shared" si="30"/>
        <v>4.8500000000000001E-2</v>
      </c>
      <c r="J123" s="91">
        <f t="shared" si="31"/>
        <v>108.50844892629418</v>
      </c>
      <c r="K123" s="59"/>
      <c r="L123" s="60">
        <v>447</v>
      </c>
      <c r="M123" s="131">
        <v>3.5900000000000001E-2</v>
      </c>
      <c r="N123" s="131">
        <v>1.0999999999999999E-2</v>
      </c>
      <c r="O123" s="131">
        <v>4.6899999999999997E-2</v>
      </c>
      <c r="P123" s="60">
        <v>104.93</v>
      </c>
      <c r="Q123" s="24">
        <f t="shared" si="54"/>
        <v>-3.7533512064343126</v>
      </c>
      <c r="R123" s="24">
        <f t="shared" si="55"/>
        <v>-1.7857142857142905</v>
      </c>
      <c r="S123" s="24">
        <f t="shared" si="32"/>
        <v>-3.2989690721649567</v>
      </c>
      <c r="T123" s="24">
        <f t="shared" si="33"/>
        <v>-3.2978528047386262</v>
      </c>
      <c r="U123" s="115"/>
      <c r="V123" s="109">
        <f t="shared" si="56"/>
        <v>-3.469503045060887</v>
      </c>
      <c r="W123" s="109">
        <f t="shared" si="57"/>
        <v>-8.4695030450608861</v>
      </c>
      <c r="X123" s="109">
        <f t="shared" si="58"/>
        <v>1.530496954939113</v>
      </c>
      <c r="Y123" s="109">
        <f t="shared" si="59"/>
        <v>-11.094428087714254</v>
      </c>
      <c r="Z123" s="109">
        <f t="shared" si="60"/>
        <v>4.1554219975924802</v>
      </c>
      <c r="AA123" s="109">
        <f t="shared" si="61"/>
        <v>0.97847358121330807</v>
      </c>
      <c r="AB123" s="109">
        <f t="shared" si="62"/>
        <v>-4.0215264187866921</v>
      </c>
      <c r="AC123" s="109">
        <f t="shared" si="63"/>
        <v>5.9784735812133079</v>
      </c>
      <c r="AD123" s="109">
        <f t="shared" si="64"/>
        <v>-21.084872755454697</v>
      </c>
      <c r="AE123" s="109">
        <f t="shared" si="65"/>
        <v>23.041819917881313</v>
      </c>
      <c r="AF123" s="109">
        <f t="shared" si="66"/>
        <v>-3.0984216389208838</v>
      </c>
      <c r="AG123" s="109">
        <f t="shared" si="67"/>
        <v>-8.0984216389208843</v>
      </c>
      <c r="AH123" s="109">
        <f t="shared" si="68"/>
        <v>1.9015783610791162</v>
      </c>
      <c r="AI123" s="109">
        <f t="shared" si="69"/>
        <v>-14.216908944610486</v>
      </c>
      <c r="AJ123" s="109">
        <f t="shared" si="70"/>
        <v>8.0200656667687173</v>
      </c>
      <c r="AK123" s="109">
        <f t="shared" si="71"/>
        <v>-3.2152606811426252</v>
      </c>
      <c r="AL123" s="109">
        <f t="shared" si="72"/>
        <v>-8.2152606811426256</v>
      </c>
      <c r="AM123" s="109">
        <f t="shared" si="73"/>
        <v>1.7847393188573748</v>
      </c>
      <c r="AN123" s="109">
        <f t="shared" si="74"/>
        <v>-14.138467784238092</v>
      </c>
      <c r="AO123" s="109">
        <f t="shared" si="75"/>
        <v>7.7079464219528404</v>
      </c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27"/>
      <c r="CI123" s="27"/>
      <c r="CJ123" s="27"/>
      <c r="CK123" s="27"/>
      <c r="CL123" s="27"/>
      <c r="CM123" s="27"/>
      <c r="CN123" s="27"/>
      <c r="CO123" s="27"/>
      <c r="CP123" s="27"/>
      <c r="CQ123" s="27"/>
      <c r="CR123" s="27"/>
      <c r="CS123" s="27"/>
      <c r="CT123" s="27"/>
      <c r="CU123" s="27"/>
      <c r="CV123" s="27"/>
      <c r="CW123" s="27"/>
      <c r="CX123" s="27"/>
      <c r="CY123" s="27"/>
      <c r="CZ123" s="27"/>
      <c r="DA123" s="27"/>
      <c r="DB123" s="27"/>
      <c r="DC123" s="27"/>
      <c r="DD123" s="27"/>
      <c r="DE123" s="27"/>
      <c r="DF123" s="27"/>
      <c r="DG123" s="27"/>
      <c r="DH123" s="27"/>
      <c r="DI123" s="27"/>
      <c r="DJ123" s="27"/>
      <c r="DK123" s="27"/>
      <c r="DL123" s="27"/>
      <c r="DM123" s="27"/>
      <c r="DN123" s="27"/>
      <c r="DO123" s="27"/>
      <c r="DP123" s="27"/>
      <c r="DQ123" s="27"/>
      <c r="DR123" s="27"/>
      <c r="DS123" s="27"/>
      <c r="DT123" s="27"/>
      <c r="DU123" s="27"/>
      <c r="DV123" s="27"/>
      <c r="DW123" s="27"/>
      <c r="DX123" s="27"/>
    </row>
    <row r="124" spans="1:128" s="5" customFormat="1" ht="12" customHeight="1" x14ac:dyDescent="0.25">
      <c r="A124" s="22" t="s">
        <v>35</v>
      </c>
      <c r="B124" s="33" t="s">
        <v>70</v>
      </c>
      <c r="C124" s="22" t="s">
        <v>109</v>
      </c>
      <c r="D124" s="26">
        <v>4</v>
      </c>
      <c r="E124" s="90">
        <v>447.83890000000002</v>
      </c>
      <c r="F124" s="90">
        <f t="shared" si="29"/>
        <v>447.90000000000003</v>
      </c>
      <c r="G124" s="149">
        <v>4.8800000000000003E-2</v>
      </c>
      <c r="H124" s="149">
        <v>1.23E-2</v>
      </c>
      <c r="I124" s="147">
        <f t="shared" si="30"/>
        <v>6.1100000000000002E-2</v>
      </c>
      <c r="J124" s="91">
        <f t="shared" si="31"/>
        <v>136.42596557214208</v>
      </c>
      <c r="K124" s="59"/>
      <c r="L124" s="60">
        <v>447.9</v>
      </c>
      <c r="M124" s="131">
        <v>4.7899999999999998E-2</v>
      </c>
      <c r="N124" s="131">
        <v>1.24E-2</v>
      </c>
      <c r="O124" s="131">
        <v>6.0299999999999999E-2</v>
      </c>
      <c r="P124" s="60">
        <v>134.63999999999999</v>
      </c>
      <c r="Q124" s="24">
        <f t="shared" si="54"/>
        <v>-1.8442622950819771</v>
      </c>
      <c r="R124" s="24">
        <f t="shared" si="55"/>
        <v>0.81300813008129591</v>
      </c>
      <c r="S124" s="24">
        <f t="shared" si="32"/>
        <v>-1.3093289689034404</v>
      </c>
      <c r="T124" s="24">
        <f t="shared" si="33"/>
        <v>-1.3091097172390327</v>
      </c>
      <c r="U124" s="115"/>
      <c r="V124" s="109">
        <f t="shared" si="56"/>
        <v>-3.469503045060887</v>
      </c>
      <c r="W124" s="109">
        <f t="shared" si="57"/>
        <v>-8.4695030450608861</v>
      </c>
      <c r="X124" s="109">
        <f t="shared" si="58"/>
        <v>1.530496954939113</v>
      </c>
      <c r="Y124" s="109">
        <f t="shared" si="59"/>
        <v>-11.094428087714254</v>
      </c>
      <c r="Z124" s="109">
        <f t="shared" si="60"/>
        <v>4.1554219975924802</v>
      </c>
      <c r="AA124" s="109">
        <f t="shared" si="61"/>
        <v>0.97847358121330807</v>
      </c>
      <c r="AB124" s="109">
        <f t="shared" si="62"/>
        <v>-4.0215264187866921</v>
      </c>
      <c r="AC124" s="109">
        <f t="shared" si="63"/>
        <v>5.9784735812133079</v>
      </c>
      <c r="AD124" s="109">
        <f t="shared" si="64"/>
        <v>-21.084872755454697</v>
      </c>
      <c r="AE124" s="109">
        <f t="shared" si="65"/>
        <v>23.041819917881313</v>
      </c>
      <c r="AF124" s="109">
        <f t="shared" si="66"/>
        <v>-3.0984216389208838</v>
      </c>
      <c r="AG124" s="109">
        <f t="shared" si="67"/>
        <v>-8.0984216389208843</v>
      </c>
      <c r="AH124" s="109">
        <f t="shared" si="68"/>
        <v>1.9015783610791162</v>
      </c>
      <c r="AI124" s="109">
        <f t="shared" si="69"/>
        <v>-14.216908944610486</v>
      </c>
      <c r="AJ124" s="109">
        <f t="shared" si="70"/>
        <v>8.0200656667687173</v>
      </c>
      <c r="AK124" s="109">
        <f t="shared" si="71"/>
        <v>-3.2152606811426252</v>
      </c>
      <c r="AL124" s="109">
        <f t="shared" si="72"/>
        <v>-8.2152606811426256</v>
      </c>
      <c r="AM124" s="109">
        <f t="shared" si="73"/>
        <v>1.7847393188573748</v>
      </c>
      <c r="AN124" s="109">
        <f t="shared" si="74"/>
        <v>-14.138467784238092</v>
      </c>
      <c r="AO124" s="109">
        <f t="shared" si="75"/>
        <v>7.7079464219528404</v>
      </c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  <c r="CA124" s="27"/>
      <c r="CB124" s="27"/>
      <c r="CC124" s="27"/>
      <c r="CD124" s="27"/>
      <c r="CE124" s="27"/>
      <c r="CF124" s="27"/>
      <c r="CG124" s="27"/>
      <c r="CH124" s="27"/>
      <c r="CI124" s="27"/>
      <c r="CJ124" s="27"/>
      <c r="CK124" s="27"/>
      <c r="CL124" s="27"/>
      <c r="CM124" s="27"/>
      <c r="CN124" s="27"/>
      <c r="CO124" s="27"/>
      <c r="CP124" s="27"/>
      <c r="CQ124" s="27"/>
      <c r="CR124" s="27"/>
      <c r="CS124" s="27"/>
      <c r="CT124" s="27"/>
      <c r="CU124" s="27"/>
      <c r="CV124" s="27"/>
      <c r="CW124" s="27"/>
      <c r="CX124" s="27"/>
      <c r="CY124" s="27"/>
      <c r="CZ124" s="27"/>
      <c r="DA124" s="27"/>
      <c r="DB124" s="27"/>
      <c r="DC124" s="27"/>
      <c r="DD124" s="27"/>
      <c r="DE124" s="27"/>
      <c r="DF124" s="27"/>
      <c r="DG124" s="27"/>
      <c r="DH124" s="27"/>
      <c r="DI124" s="27"/>
      <c r="DJ124" s="27"/>
      <c r="DK124" s="27"/>
      <c r="DL124" s="27"/>
      <c r="DM124" s="27"/>
      <c r="DN124" s="27"/>
      <c r="DO124" s="27"/>
      <c r="DP124" s="27"/>
      <c r="DQ124" s="27"/>
      <c r="DR124" s="27"/>
      <c r="DS124" s="27"/>
      <c r="DT124" s="27"/>
      <c r="DU124" s="27"/>
      <c r="DV124" s="27"/>
      <c r="DW124" s="27"/>
      <c r="DX124" s="27"/>
    </row>
    <row r="125" spans="1:128" s="5" customFormat="1" ht="12" customHeight="1" x14ac:dyDescent="0.25">
      <c r="A125" s="22" t="s">
        <v>35</v>
      </c>
      <c r="B125" s="33" t="s">
        <v>70</v>
      </c>
      <c r="C125" s="22" t="s">
        <v>109</v>
      </c>
      <c r="D125" s="26">
        <v>5</v>
      </c>
      <c r="E125" s="90">
        <v>447.99860000000001</v>
      </c>
      <c r="F125" s="90">
        <f t="shared" si="29"/>
        <v>448.1</v>
      </c>
      <c r="G125" s="149">
        <v>8.9399999999999993E-2</v>
      </c>
      <c r="H125" s="149">
        <v>1.2E-2</v>
      </c>
      <c r="I125" s="147">
        <f t="shared" si="30"/>
        <v>0.10139999999999999</v>
      </c>
      <c r="J125" s="91">
        <f t="shared" si="31"/>
        <v>226.32066189839986</v>
      </c>
      <c r="K125" s="59"/>
      <c r="L125" s="60">
        <v>448</v>
      </c>
      <c r="M125" s="131">
        <v>8.6300000000000002E-2</v>
      </c>
      <c r="N125" s="131">
        <v>1.12E-2</v>
      </c>
      <c r="O125" s="131">
        <v>9.7500000000000003E-2</v>
      </c>
      <c r="P125" s="60">
        <v>217.66</v>
      </c>
      <c r="Q125" s="24">
        <f t="shared" si="54"/>
        <v>-3.467561521252787</v>
      </c>
      <c r="R125" s="24">
        <f t="shared" si="55"/>
        <v>-6.6666666666666696</v>
      </c>
      <c r="S125" s="24">
        <f t="shared" si="32"/>
        <v>-3.8461538461538334</v>
      </c>
      <c r="T125" s="24">
        <f t="shared" si="33"/>
        <v>-3.8267217079312981</v>
      </c>
      <c r="U125" s="115"/>
      <c r="V125" s="109">
        <f t="shared" si="56"/>
        <v>-3.469503045060887</v>
      </c>
      <c r="W125" s="109">
        <f t="shared" si="57"/>
        <v>-8.4695030450608861</v>
      </c>
      <c r="X125" s="109">
        <f t="shared" si="58"/>
        <v>1.530496954939113</v>
      </c>
      <c r="Y125" s="109">
        <f t="shared" si="59"/>
        <v>-11.094428087714254</v>
      </c>
      <c r="Z125" s="109">
        <f t="shared" si="60"/>
        <v>4.1554219975924802</v>
      </c>
      <c r="AA125" s="109">
        <f t="shared" si="61"/>
        <v>0.97847358121330807</v>
      </c>
      <c r="AB125" s="109">
        <f t="shared" si="62"/>
        <v>-4.0215264187866921</v>
      </c>
      <c r="AC125" s="109">
        <f t="shared" si="63"/>
        <v>5.9784735812133079</v>
      </c>
      <c r="AD125" s="109">
        <f t="shared" si="64"/>
        <v>-21.084872755454697</v>
      </c>
      <c r="AE125" s="109">
        <f t="shared" si="65"/>
        <v>23.041819917881313</v>
      </c>
      <c r="AF125" s="109">
        <f t="shared" si="66"/>
        <v>-3.0984216389208838</v>
      </c>
      <c r="AG125" s="109">
        <f t="shared" si="67"/>
        <v>-8.0984216389208843</v>
      </c>
      <c r="AH125" s="109">
        <f t="shared" si="68"/>
        <v>1.9015783610791162</v>
      </c>
      <c r="AI125" s="109">
        <f t="shared" si="69"/>
        <v>-14.216908944610486</v>
      </c>
      <c r="AJ125" s="109">
        <f t="shared" si="70"/>
        <v>8.0200656667687173</v>
      </c>
      <c r="AK125" s="109">
        <f t="shared" si="71"/>
        <v>-3.2152606811426252</v>
      </c>
      <c r="AL125" s="109">
        <f t="shared" si="72"/>
        <v>-8.2152606811426256</v>
      </c>
      <c r="AM125" s="109">
        <f t="shared" si="73"/>
        <v>1.7847393188573748</v>
      </c>
      <c r="AN125" s="109">
        <f t="shared" si="74"/>
        <v>-14.138467784238092</v>
      </c>
      <c r="AO125" s="109">
        <f t="shared" si="75"/>
        <v>7.7079464219528404</v>
      </c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  <c r="CD125" s="27"/>
      <c r="CE125" s="27"/>
      <c r="CF125" s="27"/>
      <c r="CG125" s="27"/>
      <c r="CH125" s="27"/>
      <c r="CI125" s="27"/>
      <c r="CJ125" s="27"/>
      <c r="CK125" s="27"/>
      <c r="CL125" s="27"/>
      <c r="CM125" s="27"/>
      <c r="CN125" s="27"/>
      <c r="CO125" s="27"/>
      <c r="CP125" s="27"/>
      <c r="CQ125" s="27"/>
      <c r="CR125" s="27"/>
      <c r="CS125" s="27"/>
      <c r="CT125" s="27"/>
      <c r="CU125" s="27"/>
      <c r="CV125" s="27"/>
      <c r="CW125" s="27"/>
      <c r="CX125" s="27"/>
      <c r="CY125" s="27"/>
      <c r="CZ125" s="27"/>
      <c r="DA125" s="27"/>
      <c r="DB125" s="27"/>
      <c r="DC125" s="27"/>
      <c r="DD125" s="27"/>
      <c r="DE125" s="27"/>
      <c r="DF125" s="27"/>
      <c r="DG125" s="27"/>
      <c r="DH125" s="27"/>
      <c r="DI125" s="27"/>
      <c r="DJ125" s="27"/>
      <c r="DK125" s="27"/>
      <c r="DL125" s="27"/>
      <c r="DM125" s="27"/>
      <c r="DN125" s="27"/>
      <c r="DO125" s="27"/>
      <c r="DP125" s="27"/>
      <c r="DQ125" s="27"/>
      <c r="DR125" s="27"/>
      <c r="DS125" s="27"/>
      <c r="DT125" s="27"/>
      <c r="DU125" s="27"/>
      <c r="DV125" s="27"/>
      <c r="DW125" s="27"/>
      <c r="DX125" s="27"/>
    </row>
    <row r="126" spans="1:128" s="5" customFormat="1" ht="12" customHeight="1" x14ac:dyDescent="0.25">
      <c r="A126" s="22" t="s">
        <v>35</v>
      </c>
      <c r="B126" s="33" t="s">
        <v>70</v>
      </c>
      <c r="C126" s="22" t="s">
        <v>109</v>
      </c>
      <c r="D126" s="26">
        <v>6</v>
      </c>
      <c r="E126" s="90">
        <v>446.84949999999992</v>
      </c>
      <c r="F126" s="90">
        <f t="shared" si="29"/>
        <v>446.99999999999989</v>
      </c>
      <c r="G126" s="149">
        <v>0.13100000000000001</v>
      </c>
      <c r="H126" s="149">
        <v>1.95E-2</v>
      </c>
      <c r="I126" s="147">
        <f t="shared" si="30"/>
        <v>0.15049999999999999</v>
      </c>
      <c r="J126" s="91">
        <f t="shared" si="31"/>
        <v>336.75963343448848</v>
      </c>
      <c r="K126" s="59"/>
      <c r="L126" s="60">
        <v>447</v>
      </c>
      <c r="M126" s="131">
        <v>0.1229</v>
      </c>
      <c r="N126" s="131">
        <v>2.1100000000000001E-2</v>
      </c>
      <c r="O126" s="131">
        <v>0.14399999999999999</v>
      </c>
      <c r="P126" s="60">
        <v>322.20999999999998</v>
      </c>
      <c r="Q126" s="24">
        <f t="shared" si="54"/>
        <v>-6.1832061068702364</v>
      </c>
      <c r="R126" s="24">
        <f t="shared" si="55"/>
        <v>8.2051282051282097</v>
      </c>
      <c r="S126" s="24">
        <f t="shared" si="32"/>
        <v>-4.3189368770764158</v>
      </c>
      <c r="T126" s="24">
        <f t="shared" si="33"/>
        <v>-4.3204802446487136</v>
      </c>
      <c r="U126" s="115"/>
      <c r="V126" s="109">
        <f t="shared" si="56"/>
        <v>-3.469503045060887</v>
      </c>
      <c r="W126" s="109">
        <f t="shared" si="57"/>
        <v>-8.4695030450608861</v>
      </c>
      <c r="X126" s="109">
        <f t="shared" si="58"/>
        <v>1.530496954939113</v>
      </c>
      <c r="Y126" s="109">
        <f t="shared" si="59"/>
        <v>-11.094428087714254</v>
      </c>
      <c r="Z126" s="109">
        <f t="shared" si="60"/>
        <v>4.1554219975924802</v>
      </c>
      <c r="AA126" s="109">
        <f t="shared" si="61"/>
        <v>0.97847358121330807</v>
      </c>
      <c r="AB126" s="109">
        <f t="shared" si="62"/>
        <v>-4.0215264187866921</v>
      </c>
      <c r="AC126" s="109">
        <f t="shared" si="63"/>
        <v>5.9784735812133079</v>
      </c>
      <c r="AD126" s="109">
        <f t="shared" si="64"/>
        <v>-21.084872755454697</v>
      </c>
      <c r="AE126" s="109">
        <f t="shared" si="65"/>
        <v>23.041819917881313</v>
      </c>
      <c r="AF126" s="109">
        <f t="shared" si="66"/>
        <v>-3.0984216389208838</v>
      </c>
      <c r="AG126" s="109">
        <f t="shared" si="67"/>
        <v>-8.0984216389208843</v>
      </c>
      <c r="AH126" s="109">
        <f t="shared" si="68"/>
        <v>1.9015783610791162</v>
      </c>
      <c r="AI126" s="109">
        <f t="shared" si="69"/>
        <v>-14.216908944610486</v>
      </c>
      <c r="AJ126" s="109">
        <f t="shared" si="70"/>
        <v>8.0200656667687173</v>
      </c>
      <c r="AK126" s="109">
        <f t="shared" si="71"/>
        <v>-3.2152606811426252</v>
      </c>
      <c r="AL126" s="109">
        <f t="shared" si="72"/>
        <v>-8.2152606811426256</v>
      </c>
      <c r="AM126" s="109">
        <f t="shared" si="73"/>
        <v>1.7847393188573748</v>
      </c>
      <c r="AN126" s="109">
        <f t="shared" si="74"/>
        <v>-14.138467784238092</v>
      </c>
      <c r="AO126" s="109">
        <f t="shared" si="75"/>
        <v>7.7079464219528404</v>
      </c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  <c r="DI126" s="27"/>
      <c r="DJ126" s="27"/>
      <c r="DK126" s="27"/>
      <c r="DL126" s="27"/>
      <c r="DM126" s="27"/>
      <c r="DN126" s="27"/>
      <c r="DO126" s="27"/>
      <c r="DP126" s="27"/>
      <c r="DQ126" s="27"/>
      <c r="DR126" s="27"/>
      <c r="DS126" s="27"/>
      <c r="DT126" s="27"/>
      <c r="DU126" s="27"/>
      <c r="DV126" s="27"/>
      <c r="DW126" s="27"/>
      <c r="DX126" s="27"/>
    </row>
    <row r="127" spans="1:128" s="5" customFormat="1" ht="12" customHeight="1" x14ac:dyDescent="0.25">
      <c r="A127" s="22" t="s">
        <v>35</v>
      </c>
      <c r="B127" s="33" t="s">
        <v>70</v>
      </c>
      <c r="C127" s="22" t="s">
        <v>109</v>
      </c>
      <c r="D127" s="26">
        <v>7</v>
      </c>
      <c r="E127" s="90">
        <v>446.99899999999997</v>
      </c>
      <c r="F127" s="90">
        <f t="shared" si="29"/>
        <v>447.3</v>
      </c>
      <c r="G127" s="149">
        <v>0.24990000000000001</v>
      </c>
      <c r="H127" s="149">
        <v>5.11E-2</v>
      </c>
      <c r="I127" s="147">
        <f t="shared" si="30"/>
        <v>0.30099999999999999</v>
      </c>
      <c r="J127" s="91">
        <f t="shared" si="31"/>
        <v>673.20850959465633</v>
      </c>
      <c r="K127" s="59"/>
      <c r="L127" s="60">
        <v>447.3</v>
      </c>
      <c r="M127" s="131">
        <v>0.23980000000000001</v>
      </c>
      <c r="N127" s="131">
        <v>5.16E-2</v>
      </c>
      <c r="O127" s="131">
        <v>0.29139999999999999</v>
      </c>
      <c r="P127" s="60">
        <v>651.73</v>
      </c>
      <c r="Q127" s="24">
        <f t="shared" si="54"/>
        <v>-4.0416166466586629</v>
      </c>
      <c r="R127" s="24">
        <f t="shared" si="55"/>
        <v>0.97847358121330807</v>
      </c>
      <c r="S127" s="24">
        <f t="shared" si="32"/>
        <v>-3.1893687707641187</v>
      </c>
      <c r="T127" s="24">
        <f t="shared" si="33"/>
        <v>-3.1904691174490178</v>
      </c>
      <c r="U127" s="115"/>
      <c r="V127" s="109">
        <f t="shared" si="56"/>
        <v>-3.469503045060887</v>
      </c>
      <c r="W127" s="109">
        <f t="shared" si="57"/>
        <v>-8.4695030450608861</v>
      </c>
      <c r="X127" s="109">
        <f t="shared" si="58"/>
        <v>1.530496954939113</v>
      </c>
      <c r="Y127" s="109">
        <f t="shared" si="59"/>
        <v>-11.094428087714254</v>
      </c>
      <c r="Z127" s="109">
        <f t="shared" si="60"/>
        <v>4.1554219975924802</v>
      </c>
      <c r="AA127" s="109">
        <f t="shared" si="61"/>
        <v>0.97847358121330807</v>
      </c>
      <c r="AB127" s="109">
        <f t="shared" si="62"/>
        <v>-4.0215264187866921</v>
      </c>
      <c r="AC127" s="109">
        <f t="shared" si="63"/>
        <v>5.9784735812133079</v>
      </c>
      <c r="AD127" s="109">
        <f t="shared" si="64"/>
        <v>-21.084872755454697</v>
      </c>
      <c r="AE127" s="109">
        <f t="shared" si="65"/>
        <v>23.041819917881313</v>
      </c>
      <c r="AF127" s="109">
        <f t="shared" si="66"/>
        <v>-3.0984216389208838</v>
      </c>
      <c r="AG127" s="109">
        <f t="shared" si="67"/>
        <v>-8.0984216389208843</v>
      </c>
      <c r="AH127" s="109">
        <f t="shared" si="68"/>
        <v>1.9015783610791162</v>
      </c>
      <c r="AI127" s="109">
        <f t="shared" si="69"/>
        <v>-14.216908944610486</v>
      </c>
      <c r="AJ127" s="109">
        <f t="shared" si="70"/>
        <v>8.0200656667687173</v>
      </c>
      <c r="AK127" s="109">
        <f t="shared" si="71"/>
        <v>-3.2152606811426252</v>
      </c>
      <c r="AL127" s="109">
        <f t="shared" si="72"/>
        <v>-8.2152606811426256</v>
      </c>
      <c r="AM127" s="109">
        <f t="shared" si="73"/>
        <v>1.7847393188573748</v>
      </c>
      <c r="AN127" s="109">
        <f t="shared" si="74"/>
        <v>-14.138467784238092</v>
      </c>
      <c r="AO127" s="109">
        <f t="shared" si="75"/>
        <v>7.7079464219528404</v>
      </c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  <c r="CA127" s="27"/>
      <c r="CB127" s="27"/>
      <c r="CC127" s="27"/>
      <c r="CD127" s="27"/>
      <c r="CE127" s="27"/>
      <c r="CF127" s="27"/>
      <c r="CG127" s="27"/>
      <c r="CH127" s="27"/>
      <c r="CI127" s="27"/>
      <c r="CJ127" s="27"/>
      <c r="CK127" s="27"/>
      <c r="CL127" s="27"/>
      <c r="CM127" s="27"/>
      <c r="CN127" s="27"/>
      <c r="CO127" s="27"/>
      <c r="CP127" s="27"/>
      <c r="CQ127" s="27"/>
      <c r="CR127" s="27"/>
      <c r="CS127" s="27"/>
      <c r="CT127" s="27"/>
      <c r="CU127" s="27"/>
      <c r="CV127" s="27"/>
      <c r="CW127" s="27"/>
      <c r="CX127" s="27"/>
      <c r="CY127" s="27"/>
      <c r="CZ127" s="27"/>
      <c r="DA127" s="27"/>
      <c r="DB127" s="27"/>
      <c r="DC127" s="27"/>
      <c r="DD127" s="27"/>
      <c r="DE127" s="27"/>
      <c r="DF127" s="27"/>
      <c r="DG127" s="27"/>
      <c r="DH127" s="27"/>
      <c r="DI127" s="27"/>
      <c r="DJ127" s="27"/>
      <c r="DK127" s="27"/>
      <c r="DL127" s="27"/>
      <c r="DM127" s="27"/>
      <c r="DN127" s="27"/>
      <c r="DO127" s="27"/>
      <c r="DP127" s="27"/>
      <c r="DQ127" s="27"/>
      <c r="DR127" s="27"/>
      <c r="DS127" s="27"/>
      <c r="DT127" s="27"/>
      <c r="DU127" s="27"/>
      <c r="DV127" s="27"/>
      <c r="DW127" s="27"/>
      <c r="DX127" s="27"/>
    </row>
    <row r="128" spans="1:128" s="5" customFormat="1" ht="12" customHeight="1" x14ac:dyDescent="0.25">
      <c r="A128" s="22" t="s">
        <v>35</v>
      </c>
      <c r="B128" s="33" t="s">
        <v>70</v>
      </c>
      <c r="C128" s="22" t="s">
        <v>109</v>
      </c>
      <c r="D128" s="26">
        <v>8</v>
      </c>
      <c r="E128" s="90">
        <v>446.80320000000006</v>
      </c>
      <c r="F128" s="90">
        <f t="shared" si="29"/>
        <v>447.40000000000009</v>
      </c>
      <c r="G128" s="149">
        <v>0.4995</v>
      </c>
      <c r="H128" s="149">
        <v>9.7299999999999998E-2</v>
      </c>
      <c r="I128" s="147">
        <f t="shared" si="30"/>
        <v>0.5968</v>
      </c>
      <c r="J128" s="91">
        <f t="shared" si="31"/>
        <v>1335.0381715262176</v>
      </c>
      <c r="K128" s="59"/>
      <c r="L128" s="60">
        <v>447.4</v>
      </c>
      <c r="M128" s="131">
        <v>0.48659999999999998</v>
      </c>
      <c r="N128" s="131">
        <v>9.7600000000000006E-2</v>
      </c>
      <c r="O128" s="131">
        <v>0.58420000000000005</v>
      </c>
      <c r="P128" s="60">
        <v>1306.83</v>
      </c>
      <c r="Q128" s="24">
        <f t="shared" si="54"/>
        <v>-2.582582582582587</v>
      </c>
      <c r="R128" s="24">
        <f t="shared" si="55"/>
        <v>0.30832476875643228</v>
      </c>
      <c r="S128" s="24">
        <f t="shared" si="32"/>
        <v>-2.1112600536192936</v>
      </c>
      <c r="T128" s="24">
        <f t="shared" si="33"/>
        <v>-2.1129112356368123</v>
      </c>
      <c r="U128" s="115"/>
      <c r="V128" s="109">
        <f t="shared" si="56"/>
        <v>-3.469503045060887</v>
      </c>
      <c r="W128" s="109">
        <f t="shared" si="57"/>
        <v>-8.4695030450608861</v>
      </c>
      <c r="X128" s="109">
        <f t="shared" si="58"/>
        <v>1.530496954939113</v>
      </c>
      <c r="Y128" s="109">
        <f t="shared" si="59"/>
        <v>-11.094428087714254</v>
      </c>
      <c r="Z128" s="109">
        <f t="shared" si="60"/>
        <v>4.1554219975924802</v>
      </c>
      <c r="AA128" s="109">
        <f t="shared" si="61"/>
        <v>0.97847358121330807</v>
      </c>
      <c r="AB128" s="109">
        <f t="shared" si="62"/>
        <v>-4.0215264187866921</v>
      </c>
      <c r="AC128" s="109">
        <f t="shared" si="63"/>
        <v>5.9784735812133079</v>
      </c>
      <c r="AD128" s="109">
        <f t="shared" si="64"/>
        <v>-21.084872755454697</v>
      </c>
      <c r="AE128" s="109">
        <f t="shared" si="65"/>
        <v>23.041819917881313</v>
      </c>
      <c r="AF128" s="109">
        <f t="shared" si="66"/>
        <v>-3.0984216389208838</v>
      </c>
      <c r="AG128" s="109">
        <f t="shared" si="67"/>
        <v>-8.0984216389208843</v>
      </c>
      <c r="AH128" s="109">
        <f t="shared" si="68"/>
        <v>1.9015783610791162</v>
      </c>
      <c r="AI128" s="109">
        <f t="shared" si="69"/>
        <v>-14.216908944610486</v>
      </c>
      <c r="AJ128" s="109">
        <f t="shared" si="70"/>
        <v>8.0200656667687173</v>
      </c>
      <c r="AK128" s="109">
        <f t="shared" si="71"/>
        <v>-3.2152606811426252</v>
      </c>
      <c r="AL128" s="109">
        <f t="shared" si="72"/>
        <v>-8.2152606811426256</v>
      </c>
      <c r="AM128" s="109">
        <f t="shared" si="73"/>
        <v>1.7847393188573748</v>
      </c>
      <c r="AN128" s="109">
        <f t="shared" si="74"/>
        <v>-14.138467784238092</v>
      </c>
      <c r="AO128" s="109">
        <f t="shared" si="75"/>
        <v>7.7079464219528404</v>
      </c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27"/>
      <c r="BX128" s="27"/>
      <c r="BY128" s="27"/>
      <c r="BZ128" s="27"/>
      <c r="CA128" s="27"/>
      <c r="CB128" s="27"/>
      <c r="CC128" s="27"/>
      <c r="CD128" s="27"/>
      <c r="CE128" s="27"/>
      <c r="CF128" s="27"/>
      <c r="CG128" s="27"/>
      <c r="CH128" s="27"/>
      <c r="CI128" s="27"/>
      <c r="CJ128" s="27"/>
      <c r="CK128" s="27"/>
      <c r="CL128" s="27"/>
      <c r="CM128" s="27"/>
      <c r="CN128" s="27"/>
      <c r="CO128" s="27"/>
      <c r="CP128" s="27"/>
      <c r="CQ128" s="27"/>
      <c r="CR128" s="27"/>
      <c r="CS128" s="27"/>
      <c r="CT128" s="27"/>
      <c r="CU128" s="27"/>
      <c r="CV128" s="27"/>
      <c r="CW128" s="27"/>
      <c r="CX128" s="27"/>
      <c r="CY128" s="27"/>
      <c r="CZ128" s="27"/>
      <c r="DA128" s="27"/>
      <c r="DB128" s="27"/>
      <c r="DC128" s="27"/>
      <c r="DD128" s="27"/>
      <c r="DE128" s="27"/>
      <c r="DF128" s="27"/>
      <c r="DG128" s="27"/>
      <c r="DH128" s="27"/>
      <c r="DI128" s="27"/>
      <c r="DJ128" s="27"/>
      <c r="DK128" s="27"/>
      <c r="DL128" s="27"/>
      <c r="DM128" s="27"/>
      <c r="DN128" s="27"/>
      <c r="DO128" s="27"/>
      <c r="DP128" s="27"/>
      <c r="DQ128" s="27"/>
      <c r="DR128" s="27"/>
      <c r="DS128" s="27"/>
      <c r="DT128" s="27"/>
      <c r="DU128" s="27"/>
      <c r="DV128" s="27"/>
      <c r="DW128" s="27"/>
      <c r="DX128" s="27"/>
    </row>
    <row r="129" spans="1:128" s="5" customFormat="1" ht="12" customHeight="1" x14ac:dyDescent="0.25">
      <c r="A129" s="22" t="s">
        <v>35</v>
      </c>
      <c r="B129" s="33" t="s">
        <v>70</v>
      </c>
      <c r="C129" s="22" t="s">
        <v>109</v>
      </c>
      <c r="D129" s="26">
        <v>9</v>
      </c>
      <c r="E129" s="90">
        <v>447.14559999999994</v>
      </c>
      <c r="F129" s="90">
        <f t="shared" si="29"/>
        <v>448.99999999999994</v>
      </c>
      <c r="G129" s="149">
        <v>1.6055999999999999</v>
      </c>
      <c r="H129" s="149">
        <v>0.24879999999999999</v>
      </c>
      <c r="I129" s="147">
        <f t="shared" si="30"/>
        <v>1.8543999999999998</v>
      </c>
      <c r="J129" s="91">
        <f t="shared" si="31"/>
        <v>4140.7146129243711</v>
      </c>
      <c r="K129" s="59"/>
      <c r="L129" s="60">
        <v>448.9</v>
      </c>
      <c r="M129" s="131">
        <v>1.58</v>
      </c>
      <c r="N129" s="131">
        <v>0.2495</v>
      </c>
      <c r="O129" s="131">
        <v>1.8294999999999999</v>
      </c>
      <c r="P129" s="60">
        <v>4085.89</v>
      </c>
      <c r="Q129" s="24">
        <f t="shared" si="54"/>
        <v>-1.5944195316392531</v>
      </c>
      <c r="R129" s="24">
        <f t="shared" si="55"/>
        <v>0.281350482315115</v>
      </c>
      <c r="S129" s="24">
        <f t="shared" si="32"/>
        <v>-1.3427523727351125</v>
      </c>
      <c r="T129" s="24">
        <f t="shared" si="33"/>
        <v>-1.3240374681521803</v>
      </c>
      <c r="U129" s="115"/>
      <c r="V129" s="109">
        <f t="shared" si="56"/>
        <v>-3.469503045060887</v>
      </c>
      <c r="W129" s="109">
        <f t="shared" si="57"/>
        <v>-8.4695030450608861</v>
      </c>
      <c r="X129" s="109">
        <f t="shared" si="58"/>
        <v>1.530496954939113</v>
      </c>
      <c r="Y129" s="109">
        <f t="shared" si="59"/>
        <v>-11.094428087714254</v>
      </c>
      <c r="Z129" s="109">
        <f t="shared" si="60"/>
        <v>4.1554219975924802</v>
      </c>
      <c r="AA129" s="109">
        <f t="shared" si="61"/>
        <v>0.97847358121330807</v>
      </c>
      <c r="AB129" s="109">
        <f t="shared" si="62"/>
        <v>-4.0215264187866921</v>
      </c>
      <c r="AC129" s="109">
        <f t="shared" si="63"/>
        <v>5.9784735812133079</v>
      </c>
      <c r="AD129" s="109">
        <f t="shared" si="64"/>
        <v>-21.084872755454697</v>
      </c>
      <c r="AE129" s="109">
        <f t="shared" si="65"/>
        <v>23.041819917881313</v>
      </c>
      <c r="AF129" s="109">
        <f t="shared" si="66"/>
        <v>-3.0984216389208838</v>
      </c>
      <c r="AG129" s="109">
        <f t="shared" si="67"/>
        <v>-8.0984216389208843</v>
      </c>
      <c r="AH129" s="109">
        <f t="shared" si="68"/>
        <v>1.9015783610791162</v>
      </c>
      <c r="AI129" s="109">
        <f t="shared" si="69"/>
        <v>-14.216908944610486</v>
      </c>
      <c r="AJ129" s="109">
        <f t="shared" si="70"/>
        <v>8.0200656667687173</v>
      </c>
      <c r="AK129" s="109">
        <f t="shared" si="71"/>
        <v>-3.2152606811426252</v>
      </c>
      <c r="AL129" s="109">
        <f t="shared" si="72"/>
        <v>-8.2152606811426256</v>
      </c>
      <c r="AM129" s="109">
        <f t="shared" si="73"/>
        <v>1.7847393188573748</v>
      </c>
      <c r="AN129" s="109">
        <f t="shared" si="74"/>
        <v>-14.138467784238092</v>
      </c>
      <c r="AO129" s="109">
        <f t="shared" si="75"/>
        <v>7.7079464219528404</v>
      </c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27"/>
      <c r="BV129" s="27"/>
      <c r="BW129" s="27"/>
      <c r="BX129" s="27"/>
      <c r="BY129" s="27"/>
      <c r="BZ129" s="27"/>
      <c r="CA129" s="27"/>
      <c r="CB129" s="27"/>
      <c r="CC129" s="27"/>
      <c r="CD129" s="27"/>
      <c r="CE129" s="27"/>
      <c r="CF129" s="27"/>
      <c r="CG129" s="27"/>
      <c r="CH129" s="27"/>
      <c r="CI129" s="27"/>
      <c r="CJ129" s="27"/>
      <c r="CK129" s="27"/>
      <c r="CL129" s="27"/>
      <c r="CM129" s="27"/>
      <c r="CN129" s="27"/>
      <c r="CO129" s="27"/>
      <c r="CP129" s="27"/>
      <c r="CQ129" s="27"/>
      <c r="CR129" s="27"/>
      <c r="CS129" s="27"/>
      <c r="CT129" s="27"/>
      <c r="CU129" s="27"/>
      <c r="CV129" s="27"/>
      <c r="CW129" s="27"/>
      <c r="CX129" s="27"/>
      <c r="CY129" s="27"/>
      <c r="CZ129" s="27"/>
      <c r="DA129" s="27"/>
      <c r="DB129" s="27"/>
      <c r="DC129" s="27"/>
      <c r="DD129" s="27"/>
      <c r="DE129" s="27"/>
      <c r="DF129" s="27"/>
      <c r="DG129" s="27"/>
      <c r="DH129" s="27"/>
      <c r="DI129" s="27"/>
      <c r="DJ129" s="27"/>
      <c r="DK129" s="27"/>
      <c r="DL129" s="27"/>
      <c r="DM129" s="27"/>
      <c r="DN129" s="27"/>
      <c r="DO129" s="27"/>
      <c r="DP129" s="27"/>
      <c r="DQ129" s="27"/>
      <c r="DR129" s="27"/>
      <c r="DS129" s="27"/>
      <c r="DT129" s="27"/>
      <c r="DU129" s="27"/>
      <c r="DV129" s="27"/>
      <c r="DW129" s="27"/>
      <c r="DX129" s="27"/>
    </row>
    <row r="130" spans="1:128" s="72" customFormat="1" x14ac:dyDescent="0.25">
      <c r="A130" s="69" t="s">
        <v>33</v>
      </c>
      <c r="B130" s="70" t="s">
        <v>114</v>
      </c>
      <c r="C130" s="69" t="s">
        <v>36</v>
      </c>
      <c r="D130" s="26">
        <v>1</v>
      </c>
      <c r="E130" s="90">
        <v>447.4726</v>
      </c>
      <c r="F130" s="90">
        <f t="shared" si="29"/>
        <v>447.5</v>
      </c>
      <c r="G130" s="149">
        <v>1.49E-2</v>
      </c>
      <c r="H130" s="149">
        <v>1.2500000000000001E-2</v>
      </c>
      <c r="I130" s="147">
        <f t="shared" si="30"/>
        <v>2.7400000000000001E-2</v>
      </c>
      <c r="J130" s="91">
        <f t="shared" si="31"/>
        <v>61.231384591966346</v>
      </c>
      <c r="K130" s="59"/>
      <c r="L130" s="58">
        <v>447.2</v>
      </c>
      <c r="M130" s="131"/>
      <c r="N130" s="131"/>
      <c r="O130" s="131">
        <v>2.4799999999999999E-2</v>
      </c>
      <c r="P130" s="60">
        <v>54.85</v>
      </c>
      <c r="Q130" s="24"/>
      <c r="R130" s="24"/>
      <c r="S130" s="24">
        <f t="shared" si="32"/>
        <v>-9.4890510948905167</v>
      </c>
      <c r="T130" s="24">
        <f t="shared" si="33"/>
        <v>-10.421754520970921</v>
      </c>
      <c r="U130" s="115"/>
      <c r="V130" s="109">
        <f t="shared" si="56"/>
        <v>-3.469503045060887</v>
      </c>
      <c r="W130" s="109">
        <f t="shared" si="57"/>
        <v>-8.4695030450608861</v>
      </c>
      <c r="X130" s="109">
        <f t="shared" si="58"/>
        <v>1.530496954939113</v>
      </c>
      <c r="Y130" s="109">
        <f t="shared" si="59"/>
        <v>-11.094428087714254</v>
      </c>
      <c r="Z130" s="109">
        <f t="shared" si="60"/>
        <v>4.1554219975924802</v>
      </c>
      <c r="AA130" s="109">
        <f t="shared" si="61"/>
        <v>0.97847358121330807</v>
      </c>
      <c r="AB130" s="109">
        <f t="shared" si="62"/>
        <v>-4.0215264187866921</v>
      </c>
      <c r="AC130" s="109">
        <f t="shared" si="63"/>
        <v>5.9784735812133079</v>
      </c>
      <c r="AD130" s="109">
        <f t="shared" si="64"/>
        <v>-21.084872755454697</v>
      </c>
      <c r="AE130" s="109">
        <f t="shared" si="65"/>
        <v>23.041819917881313</v>
      </c>
      <c r="AF130" s="109">
        <f t="shared" si="66"/>
        <v>-3.0984216389208838</v>
      </c>
      <c r="AG130" s="109">
        <f t="shared" si="67"/>
        <v>-8.0984216389208843</v>
      </c>
      <c r="AH130" s="109">
        <f t="shared" si="68"/>
        <v>1.9015783610791162</v>
      </c>
      <c r="AI130" s="109">
        <f t="shared" si="69"/>
        <v>-14.216908944610486</v>
      </c>
      <c r="AJ130" s="109">
        <f t="shared" si="70"/>
        <v>8.0200656667687173</v>
      </c>
      <c r="AK130" s="109">
        <f t="shared" si="71"/>
        <v>-3.2152606811426252</v>
      </c>
      <c r="AL130" s="109">
        <f t="shared" si="72"/>
        <v>-8.2152606811426256</v>
      </c>
      <c r="AM130" s="109">
        <f t="shared" si="73"/>
        <v>1.7847393188573748</v>
      </c>
      <c r="AN130" s="109">
        <f t="shared" si="74"/>
        <v>-14.138467784238092</v>
      </c>
      <c r="AO130" s="109">
        <f t="shared" si="75"/>
        <v>7.7079464219528404</v>
      </c>
      <c r="AP130" s="71"/>
      <c r="AQ130" s="71"/>
      <c r="AR130" s="71"/>
      <c r="AS130" s="71"/>
      <c r="AT130" s="71"/>
      <c r="AU130" s="71"/>
      <c r="AV130" s="71"/>
      <c r="AW130" s="71"/>
      <c r="AX130" s="71"/>
      <c r="AY130" s="71"/>
      <c r="AZ130" s="71"/>
      <c r="BA130" s="71"/>
      <c r="BB130" s="71"/>
      <c r="BC130" s="71"/>
      <c r="BD130" s="71"/>
      <c r="BE130" s="71"/>
      <c r="BF130" s="71"/>
      <c r="BG130" s="71"/>
      <c r="BH130" s="71"/>
      <c r="BI130" s="71"/>
      <c r="BJ130" s="71"/>
      <c r="BK130" s="71"/>
      <c r="BL130" s="71"/>
      <c r="BM130" s="71"/>
      <c r="BN130" s="71"/>
      <c r="BO130" s="71"/>
      <c r="BP130" s="71"/>
      <c r="BQ130" s="71"/>
      <c r="BR130" s="71"/>
      <c r="BS130" s="71"/>
      <c r="BT130" s="71"/>
      <c r="BU130" s="71"/>
      <c r="BV130" s="71"/>
      <c r="BW130" s="71"/>
      <c r="BX130" s="71"/>
      <c r="BY130" s="71"/>
      <c r="BZ130" s="71"/>
      <c r="CA130" s="71"/>
      <c r="CB130" s="71"/>
      <c r="CC130" s="71"/>
      <c r="CD130" s="71"/>
      <c r="CE130" s="71"/>
      <c r="CF130" s="71"/>
      <c r="CG130" s="71"/>
      <c r="CH130" s="71"/>
      <c r="CI130" s="71"/>
      <c r="CJ130" s="71"/>
      <c r="CK130" s="71"/>
      <c r="CL130" s="71"/>
      <c r="CM130" s="71"/>
      <c r="CN130" s="71"/>
      <c r="CO130" s="71"/>
      <c r="CP130" s="71"/>
      <c r="CQ130" s="71"/>
      <c r="CR130" s="71"/>
      <c r="CS130" s="71"/>
      <c r="CT130" s="71"/>
      <c r="CU130" s="71"/>
      <c r="CV130" s="71"/>
      <c r="CW130" s="71"/>
      <c r="CX130" s="71"/>
      <c r="CY130" s="71"/>
      <c r="CZ130" s="71"/>
      <c r="DA130" s="71"/>
      <c r="DB130" s="71"/>
      <c r="DC130" s="71"/>
      <c r="DD130" s="71"/>
      <c r="DE130" s="71"/>
      <c r="DF130" s="71"/>
      <c r="DG130" s="71"/>
      <c r="DH130" s="71"/>
      <c r="DI130" s="71"/>
      <c r="DJ130" s="71"/>
      <c r="DK130" s="71"/>
      <c r="DL130" s="71"/>
      <c r="DM130" s="71"/>
      <c r="DN130" s="71"/>
      <c r="DO130" s="71"/>
      <c r="DP130" s="71"/>
      <c r="DQ130" s="71"/>
      <c r="DR130" s="71"/>
      <c r="DS130" s="71"/>
      <c r="DT130" s="71"/>
      <c r="DU130" s="71"/>
      <c r="DV130" s="71"/>
      <c r="DW130" s="71"/>
      <c r="DX130" s="71"/>
    </row>
    <row r="131" spans="1:128" s="72" customFormat="1" x14ac:dyDescent="0.25">
      <c r="A131" s="69" t="s">
        <v>33</v>
      </c>
      <c r="B131" s="70" t="s">
        <v>114</v>
      </c>
      <c r="C131" s="69" t="s">
        <v>36</v>
      </c>
      <c r="D131" s="26">
        <v>2</v>
      </c>
      <c r="E131" s="90">
        <v>447.05989999999997</v>
      </c>
      <c r="F131" s="90">
        <f t="shared" si="29"/>
        <v>447.09999999999997</v>
      </c>
      <c r="G131" s="149">
        <v>2.92E-2</v>
      </c>
      <c r="H131" s="149">
        <v>1.09E-2</v>
      </c>
      <c r="I131" s="147">
        <f t="shared" si="30"/>
        <v>4.0099999999999997E-2</v>
      </c>
      <c r="J131" s="91">
        <f t="shared" si="31"/>
        <v>89.69411635204321</v>
      </c>
      <c r="K131" s="59"/>
      <c r="L131" s="58">
        <v>446.8</v>
      </c>
      <c r="M131" s="131"/>
      <c r="N131" s="131"/>
      <c r="O131" s="131">
        <v>4.0800000000000003E-2</v>
      </c>
      <c r="P131" s="60">
        <v>90.84</v>
      </c>
      <c r="Q131" s="24"/>
      <c r="R131" s="24"/>
      <c r="S131" s="24">
        <f t="shared" si="32"/>
        <v>1.7456359102244543</v>
      </c>
      <c r="T131" s="24">
        <f t="shared" si="33"/>
        <v>1.277546058271291</v>
      </c>
      <c r="U131" s="115"/>
      <c r="V131" s="109">
        <f t="shared" si="56"/>
        <v>-3.469503045060887</v>
      </c>
      <c r="W131" s="109">
        <f t="shared" si="57"/>
        <v>-8.4695030450608861</v>
      </c>
      <c r="X131" s="109">
        <f t="shared" si="58"/>
        <v>1.530496954939113</v>
      </c>
      <c r="Y131" s="109">
        <f t="shared" si="59"/>
        <v>-11.094428087714254</v>
      </c>
      <c r="Z131" s="109">
        <f t="shared" si="60"/>
        <v>4.1554219975924802</v>
      </c>
      <c r="AA131" s="109">
        <f t="shared" si="61"/>
        <v>0.97847358121330807</v>
      </c>
      <c r="AB131" s="109">
        <f t="shared" si="62"/>
        <v>-4.0215264187866921</v>
      </c>
      <c r="AC131" s="109">
        <f t="shared" si="63"/>
        <v>5.9784735812133079</v>
      </c>
      <c r="AD131" s="109">
        <f t="shared" si="64"/>
        <v>-21.084872755454697</v>
      </c>
      <c r="AE131" s="109">
        <f t="shared" si="65"/>
        <v>23.041819917881313</v>
      </c>
      <c r="AF131" s="109">
        <f t="shared" si="66"/>
        <v>-3.0984216389208838</v>
      </c>
      <c r="AG131" s="109">
        <f t="shared" si="67"/>
        <v>-8.0984216389208843</v>
      </c>
      <c r="AH131" s="109">
        <f t="shared" si="68"/>
        <v>1.9015783610791162</v>
      </c>
      <c r="AI131" s="109">
        <f t="shared" si="69"/>
        <v>-14.216908944610486</v>
      </c>
      <c r="AJ131" s="109">
        <f t="shared" si="70"/>
        <v>8.0200656667687173</v>
      </c>
      <c r="AK131" s="109">
        <f t="shared" si="71"/>
        <v>-3.2152606811426252</v>
      </c>
      <c r="AL131" s="109">
        <f t="shared" si="72"/>
        <v>-8.2152606811426256</v>
      </c>
      <c r="AM131" s="109">
        <f t="shared" si="73"/>
        <v>1.7847393188573748</v>
      </c>
      <c r="AN131" s="109">
        <f t="shared" si="74"/>
        <v>-14.138467784238092</v>
      </c>
      <c r="AO131" s="109">
        <f t="shared" si="75"/>
        <v>7.7079464219528404</v>
      </c>
      <c r="AP131" s="71"/>
      <c r="AQ131" s="71"/>
      <c r="AR131" s="71"/>
      <c r="AS131" s="71"/>
      <c r="AT131" s="71"/>
      <c r="AU131" s="71"/>
      <c r="AV131" s="71"/>
      <c r="AW131" s="71"/>
      <c r="AX131" s="71"/>
      <c r="AY131" s="71"/>
      <c r="AZ131" s="71"/>
      <c r="BA131" s="71"/>
      <c r="BB131" s="71"/>
      <c r="BC131" s="71"/>
      <c r="BD131" s="71"/>
      <c r="BE131" s="71"/>
      <c r="BF131" s="71"/>
      <c r="BG131" s="71"/>
      <c r="BH131" s="71"/>
      <c r="BI131" s="71"/>
      <c r="BJ131" s="71"/>
      <c r="BK131" s="71"/>
      <c r="BL131" s="71"/>
      <c r="BM131" s="71"/>
      <c r="BN131" s="71"/>
      <c r="BO131" s="71"/>
      <c r="BP131" s="71"/>
      <c r="BQ131" s="71"/>
      <c r="BR131" s="71"/>
      <c r="BS131" s="71"/>
      <c r="BT131" s="71"/>
      <c r="BU131" s="71"/>
      <c r="BV131" s="71"/>
      <c r="BW131" s="71"/>
      <c r="BX131" s="71"/>
      <c r="BY131" s="71"/>
      <c r="BZ131" s="71"/>
      <c r="CA131" s="71"/>
      <c r="CB131" s="71"/>
      <c r="CC131" s="71"/>
      <c r="CD131" s="71"/>
      <c r="CE131" s="71"/>
      <c r="CF131" s="71"/>
      <c r="CG131" s="71"/>
      <c r="CH131" s="71"/>
      <c r="CI131" s="71"/>
      <c r="CJ131" s="71"/>
      <c r="CK131" s="71"/>
      <c r="CL131" s="71"/>
      <c r="CM131" s="71"/>
      <c r="CN131" s="71"/>
      <c r="CO131" s="71"/>
      <c r="CP131" s="71"/>
      <c r="CQ131" s="71"/>
      <c r="CR131" s="71"/>
      <c r="CS131" s="71"/>
      <c r="CT131" s="71"/>
      <c r="CU131" s="71"/>
      <c r="CV131" s="71"/>
      <c r="CW131" s="71"/>
      <c r="CX131" s="71"/>
      <c r="CY131" s="71"/>
      <c r="CZ131" s="71"/>
      <c r="DA131" s="71"/>
      <c r="DB131" s="71"/>
      <c r="DC131" s="71"/>
      <c r="DD131" s="71"/>
      <c r="DE131" s="71"/>
      <c r="DF131" s="71"/>
      <c r="DG131" s="71"/>
      <c r="DH131" s="71"/>
      <c r="DI131" s="71"/>
      <c r="DJ131" s="71"/>
      <c r="DK131" s="71"/>
      <c r="DL131" s="71"/>
      <c r="DM131" s="71"/>
      <c r="DN131" s="71"/>
      <c r="DO131" s="71"/>
      <c r="DP131" s="71"/>
      <c r="DQ131" s="71"/>
      <c r="DR131" s="71"/>
      <c r="DS131" s="71"/>
      <c r="DT131" s="71"/>
      <c r="DU131" s="71"/>
      <c r="DV131" s="71"/>
      <c r="DW131" s="71"/>
      <c r="DX131" s="71"/>
    </row>
    <row r="132" spans="1:128" s="72" customFormat="1" x14ac:dyDescent="0.25">
      <c r="A132" s="69" t="s">
        <v>33</v>
      </c>
      <c r="B132" s="70" t="s">
        <v>114</v>
      </c>
      <c r="C132" s="69" t="s">
        <v>36</v>
      </c>
      <c r="D132" s="26">
        <v>3</v>
      </c>
      <c r="E132" s="90">
        <v>446.75069999999999</v>
      </c>
      <c r="F132" s="90">
        <f t="shared" si="29"/>
        <v>446.8</v>
      </c>
      <c r="G132" s="149">
        <v>3.8300000000000001E-2</v>
      </c>
      <c r="H132" s="149">
        <v>1.0999999999999999E-2</v>
      </c>
      <c r="I132" s="147">
        <f t="shared" si="30"/>
        <v>4.9299999999999997E-2</v>
      </c>
      <c r="J132" s="91">
        <f t="shared" si="31"/>
        <v>110.347777925904</v>
      </c>
      <c r="K132" s="59"/>
      <c r="L132" s="58">
        <v>446.6</v>
      </c>
      <c r="M132" s="131"/>
      <c r="N132" s="131"/>
      <c r="O132" s="131">
        <v>4.8599999999999997E-2</v>
      </c>
      <c r="P132" s="58">
        <v>108.3</v>
      </c>
      <c r="Q132" s="24"/>
      <c r="R132" s="24"/>
      <c r="S132" s="24">
        <f t="shared" si="32"/>
        <v>-1.4198782961460432</v>
      </c>
      <c r="T132" s="24">
        <f t="shared" si="33"/>
        <v>-1.855749127344491</v>
      </c>
      <c r="U132" s="115"/>
      <c r="V132" s="109">
        <f t="shared" si="56"/>
        <v>-3.469503045060887</v>
      </c>
      <c r="W132" s="109">
        <f t="shared" si="57"/>
        <v>-8.4695030450608861</v>
      </c>
      <c r="X132" s="109">
        <f t="shared" si="58"/>
        <v>1.530496954939113</v>
      </c>
      <c r="Y132" s="109">
        <f t="shared" si="59"/>
        <v>-11.094428087714254</v>
      </c>
      <c r="Z132" s="109">
        <f t="shared" si="60"/>
        <v>4.1554219975924802</v>
      </c>
      <c r="AA132" s="109">
        <f t="shared" si="61"/>
        <v>0.97847358121330807</v>
      </c>
      <c r="AB132" s="109">
        <f t="shared" si="62"/>
        <v>-4.0215264187866921</v>
      </c>
      <c r="AC132" s="109">
        <f t="shared" si="63"/>
        <v>5.9784735812133079</v>
      </c>
      <c r="AD132" s="109">
        <f t="shared" si="64"/>
        <v>-21.084872755454697</v>
      </c>
      <c r="AE132" s="109">
        <f t="shared" si="65"/>
        <v>23.041819917881313</v>
      </c>
      <c r="AF132" s="109">
        <f t="shared" si="66"/>
        <v>-3.0984216389208838</v>
      </c>
      <c r="AG132" s="109">
        <f t="shared" si="67"/>
        <v>-8.0984216389208843</v>
      </c>
      <c r="AH132" s="109">
        <f t="shared" si="68"/>
        <v>1.9015783610791162</v>
      </c>
      <c r="AI132" s="109">
        <f t="shared" si="69"/>
        <v>-14.216908944610486</v>
      </c>
      <c r="AJ132" s="109">
        <f t="shared" si="70"/>
        <v>8.0200656667687173</v>
      </c>
      <c r="AK132" s="109">
        <f t="shared" si="71"/>
        <v>-3.2152606811426252</v>
      </c>
      <c r="AL132" s="109">
        <f t="shared" si="72"/>
        <v>-8.2152606811426256</v>
      </c>
      <c r="AM132" s="109">
        <f t="shared" si="73"/>
        <v>1.7847393188573748</v>
      </c>
      <c r="AN132" s="109">
        <f t="shared" si="74"/>
        <v>-14.138467784238092</v>
      </c>
      <c r="AO132" s="109">
        <f t="shared" si="75"/>
        <v>7.7079464219528404</v>
      </c>
      <c r="AP132" s="71"/>
      <c r="AQ132" s="71"/>
      <c r="AR132" s="71"/>
      <c r="AS132" s="71"/>
      <c r="AT132" s="71"/>
      <c r="AU132" s="71"/>
      <c r="AV132" s="71"/>
      <c r="AW132" s="71"/>
      <c r="AX132" s="71"/>
      <c r="AY132" s="71"/>
      <c r="AZ132" s="71"/>
      <c r="BA132" s="71"/>
      <c r="BB132" s="71"/>
      <c r="BC132" s="71"/>
      <c r="BD132" s="71"/>
      <c r="BE132" s="71"/>
      <c r="BF132" s="71"/>
      <c r="BG132" s="71"/>
      <c r="BH132" s="71"/>
      <c r="BI132" s="71"/>
      <c r="BJ132" s="71"/>
      <c r="BK132" s="71"/>
      <c r="BL132" s="71"/>
      <c r="BM132" s="71"/>
      <c r="BN132" s="71"/>
      <c r="BO132" s="71"/>
      <c r="BP132" s="71"/>
      <c r="BQ132" s="71"/>
      <c r="BR132" s="71"/>
      <c r="BS132" s="71"/>
      <c r="BT132" s="71"/>
      <c r="BU132" s="71"/>
      <c r="BV132" s="71"/>
      <c r="BW132" s="71"/>
      <c r="BX132" s="71"/>
      <c r="BY132" s="71"/>
      <c r="BZ132" s="71"/>
      <c r="CA132" s="71"/>
      <c r="CB132" s="71"/>
      <c r="CC132" s="71"/>
      <c r="CD132" s="71"/>
      <c r="CE132" s="71"/>
      <c r="CF132" s="71"/>
      <c r="CG132" s="71"/>
      <c r="CH132" s="71"/>
      <c r="CI132" s="71"/>
      <c r="CJ132" s="71"/>
      <c r="CK132" s="71"/>
      <c r="CL132" s="71"/>
      <c r="CM132" s="71"/>
      <c r="CN132" s="71"/>
      <c r="CO132" s="71"/>
      <c r="CP132" s="71"/>
      <c r="CQ132" s="71"/>
      <c r="CR132" s="71"/>
      <c r="CS132" s="71"/>
      <c r="CT132" s="71"/>
      <c r="CU132" s="71"/>
      <c r="CV132" s="71"/>
      <c r="CW132" s="71"/>
      <c r="CX132" s="71"/>
      <c r="CY132" s="71"/>
      <c r="CZ132" s="71"/>
      <c r="DA132" s="71"/>
      <c r="DB132" s="71"/>
      <c r="DC132" s="71"/>
      <c r="DD132" s="71"/>
      <c r="DE132" s="71"/>
      <c r="DF132" s="71"/>
      <c r="DG132" s="71"/>
      <c r="DH132" s="71"/>
      <c r="DI132" s="71"/>
      <c r="DJ132" s="71"/>
      <c r="DK132" s="71"/>
      <c r="DL132" s="71"/>
      <c r="DM132" s="71"/>
      <c r="DN132" s="71"/>
      <c r="DO132" s="71"/>
      <c r="DP132" s="71"/>
      <c r="DQ132" s="71"/>
      <c r="DR132" s="71"/>
      <c r="DS132" s="71"/>
      <c r="DT132" s="71"/>
      <c r="DU132" s="71"/>
      <c r="DV132" s="71"/>
      <c r="DW132" s="71"/>
      <c r="DX132" s="71"/>
    </row>
    <row r="133" spans="1:128" s="72" customFormat="1" x14ac:dyDescent="0.25">
      <c r="A133" s="69" t="s">
        <v>33</v>
      </c>
      <c r="B133" s="70" t="s">
        <v>114</v>
      </c>
      <c r="C133" s="69" t="s">
        <v>36</v>
      </c>
      <c r="D133" s="26">
        <v>4</v>
      </c>
      <c r="E133" s="90">
        <v>447.13900000000001</v>
      </c>
      <c r="F133" s="90">
        <f t="shared" si="29"/>
        <v>447.2</v>
      </c>
      <c r="G133" s="149">
        <v>4.8899999999999999E-2</v>
      </c>
      <c r="H133" s="149">
        <v>1.21E-2</v>
      </c>
      <c r="I133" s="147">
        <f t="shared" si="30"/>
        <v>6.0999999999999999E-2</v>
      </c>
      <c r="J133" s="91">
        <f t="shared" si="31"/>
        <v>136.41587903048975</v>
      </c>
      <c r="K133" s="59"/>
      <c r="L133" s="58">
        <v>447</v>
      </c>
      <c r="M133" s="131"/>
      <c r="N133" s="131"/>
      <c r="O133" s="131">
        <v>5.9499999999999997E-2</v>
      </c>
      <c r="P133" s="58">
        <v>132.5</v>
      </c>
      <c r="Q133" s="24"/>
      <c r="R133" s="24"/>
      <c r="S133" s="24">
        <f t="shared" si="32"/>
        <v>-2.4590163934426252</v>
      </c>
      <c r="T133" s="24">
        <f t="shared" si="33"/>
        <v>-2.8705448796137039</v>
      </c>
      <c r="U133" s="115"/>
      <c r="V133" s="109">
        <f t="shared" ref="V133:V141" si="81">$Q$224</f>
        <v>-3.469503045060887</v>
      </c>
      <c r="W133" s="109">
        <f t="shared" ref="W133:W141" si="82">$Q$224-5</f>
        <v>-8.4695030450608861</v>
      </c>
      <c r="X133" s="109">
        <f t="shared" ref="X133:X141" si="83">$Q$224+5</f>
        <v>1.530496954939113</v>
      </c>
      <c r="Y133" s="109">
        <f t="shared" ref="Y133:Y141" si="84">($Q$224-(3*$Q$227))</f>
        <v>-11.094428087714254</v>
      </c>
      <c r="Z133" s="109">
        <f t="shared" ref="Z133:Z141" si="85">($Q$224+(3*$Q$227))</f>
        <v>4.1554219975924802</v>
      </c>
      <c r="AA133" s="109">
        <f t="shared" ref="AA133:AA141" si="86">$R$224</f>
        <v>0.97847358121330807</v>
      </c>
      <c r="AB133" s="109">
        <f t="shared" ref="AB133:AB141" si="87">$R$224-5</f>
        <v>-4.0215264187866921</v>
      </c>
      <c r="AC133" s="109">
        <f t="shared" ref="AC133:AC141" si="88">$R$224+5</f>
        <v>5.9784735812133079</v>
      </c>
      <c r="AD133" s="109">
        <f t="shared" ref="AD133:AD141" si="89">($R$224-(3*$R$227))</f>
        <v>-21.084872755454697</v>
      </c>
      <c r="AE133" s="109">
        <f t="shared" ref="AE133:AE141" si="90">($R$224+(3*$R$227))</f>
        <v>23.041819917881313</v>
      </c>
      <c r="AF133" s="109">
        <f t="shared" ref="AF133:AF141" si="91">$S$224</f>
        <v>-3.0984216389208838</v>
      </c>
      <c r="AG133" s="109">
        <f t="shared" ref="AG133:AG141" si="92">$S$224-5</f>
        <v>-8.0984216389208843</v>
      </c>
      <c r="AH133" s="109">
        <f t="shared" ref="AH133:AH141" si="93">$S$224+5</f>
        <v>1.9015783610791162</v>
      </c>
      <c r="AI133" s="109">
        <f t="shared" ref="AI133:AI141" si="94">($S$224-(3*$S$227))</f>
        <v>-14.216908944610486</v>
      </c>
      <c r="AJ133" s="109">
        <f t="shared" ref="AJ133:AJ141" si="95">($S$224+(3*$S$227))</f>
        <v>8.0200656667687173</v>
      </c>
      <c r="AK133" s="109">
        <f t="shared" ref="AK133:AK141" si="96">$T$224</f>
        <v>-3.2152606811426252</v>
      </c>
      <c r="AL133" s="109">
        <f t="shared" ref="AL133:AL141" si="97">$T$224-5</f>
        <v>-8.2152606811426256</v>
      </c>
      <c r="AM133" s="109">
        <f t="shared" ref="AM133:AM141" si="98">$T$224+5</f>
        <v>1.7847393188573748</v>
      </c>
      <c r="AN133" s="109">
        <f t="shared" ref="AN133:AN141" si="99">($T$224-(3*$T$227))</f>
        <v>-14.138467784238092</v>
      </c>
      <c r="AO133" s="109">
        <f t="shared" ref="AO133:AO141" si="100">($T$224+(3*$T$227))</f>
        <v>7.7079464219528404</v>
      </c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  <c r="BJ133" s="71"/>
      <c r="BK133" s="71"/>
      <c r="BL133" s="71"/>
      <c r="BM133" s="71"/>
      <c r="BN133" s="71"/>
      <c r="BO133" s="71"/>
      <c r="BP133" s="71"/>
      <c r="BQ133" s="71"/>
      <c r="BR133" s="71"/>
      <c r="BS133" s="71"/>
      <c r="BT133" s="71"/>
      <c r="BU133" s="71"/>
      <c r="BV133" s="71"/>
      <c r="BW133" s="71"/>
      <c r="BX133" s="71"/>
      <c r="BY133" s="71"/>
      <c r="BZ133" s="71"/>
      <c r="CA133" s="71"/>
      <c r="CB133" s="71"/>
      <c r="CC133" s="71"/>
      <c r="CD133" s="71"/>
      <c r="CE133" s="71"/>
      <c r="CF133" s="71"/>
      <c r="CG133" s="71"/>
      <c r="CH133" s="71"/>
      <c r="CI133" s="71"/>
      <c r="CJ133" s="71"/>
      <c r="CK133" s="71"/>
      <c r="CL133" s="71"/>
      <c r="CM133" s="71"/>
      <c r="CN133" s="71"/>
      <c r="CO133" s="71"/>
      <c r="CP133" s="71"/>
      <c r="CQ133" s="71"/>
      <c r="CR133" s="71"/>
      <c r="CS133" s="71"/>
      <c r="CT133" s="71"/>
      <c r="CU133" s="71"/>
      <c r="CV133" s="71"/>
      <c r="CW133" s="71"/>
      <c r="CX133" s="71"/>
      <c r="CY133" s="71"/>
      <c r="CZ133" s="71"/>
      <c r="DA133" s="71"/>
      <c r="DB133" s="71"/>
      <c r="DC133" s="71"/>
      <c r="DD133" s="71"/>
      <c r="DE133" s="71"/>
      <c r="DF133" s="71"/>
      <c r="DG133" s="71"/>
      <c r="DH133" s="71"/>
      <c r="DI133" s="71"/>
      <c r="DJ133" s="71"/>
      <c r="DK133" s="71"/>
      <c r="DL133" s="71"/>
      <c r="DM133" s="71"/>
      <c r="DN133" s="71"/>
      <c r="DO133" s="71"/>
      <c r="DP133" s="71"/>
      <c r="DQ133" s="71"/>
      <c r="DR133" s="71"/>
      <c r="DS133" s="71"/>
      <c r="DT133" s="71"/>
      <c r="DU133" s="71"/>
      <c r="DV133" s="71"/>
      <c r="DW133" s="71"/>
      <c r="DX133" s="71"/>
    </row>
    <row r="134" spans="1:128" s="72" customFormat="1" x14ac:dyDescent="0.25">
      <c r="A134" s="69" t="s">
        <v>33</v>
      </c>
      <c r="B134" s="70" t="s">
        <v>114</v>
      </c>
      <c r="C134" s="69" t="s">
        <v>36</v>
      </c>
      <c r="D134" s="26">
        <v>5</v>
      </c>
      <c r="E134" s="90">
        <v>446.59810000000004</v>
      </c>
      <c r="F134" s="90">
        <f t="shared" si="29"/>
        <v>446.70000000000005</v>
      </c>
      <c r="G134" s="149">
        <v>8.9800000000000005E-2</v>
      </c>
      <c r="H134" s="149">
        <v>1.21E-2</v>
      </c>
      <c r="I134" s="147">
        <f t="shared" si="30"/>
        <v>0.1019</v>
      </c>
      <c r="J134" s="91">
        <f t="shared" si="31"/>
        <v>228.14970919698283</v>
      </c>
      <c r="K134" s="59"/>
      <c r="L134" s="58">
        <v>446.5</v>
      </c>
      <c r="M134" s="131"/>
      <c r="N134" s="131"/>
      <c r="O134" s="131">
        <v>9.8500000000000004E-2</v>
      </c>
      <c r="P134" s="58">
        <v>219.5</v>
      </c>
      <c r="Q134" s="24"/>
      <c r="R134" s="24"/>
      <c r="S134" s="24">
        <f t="shared" si="32"/>
        <v>-3.3366045142296374</v>
      </c>
      <c r="T134" s="24">
        <f t="shared" si="33"/>
        <v>-3.7912427008682839</v>
      </c>
      <c r="U134" s="115"/>
      <c r="V134" s="109">
        <f t="shared" si="81"/>
        <v>-3.469503045060887</v>
      </c>
      <c r="W134" s="109">
        <f t="shared" si="82"/>
        <v>-8.4695030450608861</v>
      </c>
      <c r="X134" s="109">
        <f t="shared" si="83"/>
        <v>1.530496954939113</v>
      </c>
      <c r="Y134" s="109">
        <f t="shared" si="84"/>
        <v>-11.094428087714254</v>
      </c>
      <c r="Z134" s="109">
        <f t="shared" si="85"/>
        <v>4.1554219975924802</v>
      </c>
      <c r="AA134" s="109">
        <f t="shared" si="86"/>
        <v>0.97847358121330807</v>
      </c>
      <c r="AB134" s="109">
        <f t="shared" si="87"/>
        <v>-4.0215264187866921</v>
      </c>
      <c r="AC134" s="109">
        <f t="shared" si="88"/>
        <v>5.9784735812133079</v>
      </c>
      <c r="AD134" s="109">
        <f t="shared" si="89"/>
        <v>-21.084872755454697</v>
      </c>
      <c r="AE134" s="109">
        <f t="shared" si="90"/>
        <v>23.041819917881313</v>
      </c>
      <c r="AF134" s="109">
        <f t="shared" si="91"/>
        <v>-3.0984216389208838</v>
      </c>
      <c r="AG134" s="109">
        <f t="shared" si="92"/>
        <v>-8.0984216389208843</v>
      </c>
      <c r="AH134" s="109">
        <f t="shared" si="93"/>
        <v>1.9015783610791162</v>
      </c>
      <c r="AI134" s="109">
        <f t="shared" si="94"/>
        <v>-14.216908944610486</v>
      </c>
      <c r="AJ134" s="109">
        <f t="shared" si="95"/>
        <v>8.0200656667687173</v>
      </c>
      <c r="AK134" s="109">
        <f t="shared" si="96"/>
        <v>-3.2152606811426252</v>
      </c>
      <c r="AL134" s="109">
        <f t="shared" si="97"/>
        <v>-8.2152606811426256</v>
      </c>
      <c r="AM134" s="109">
        <f t="shared" si="98"/>
        <v>1.7847393188573748</v>
      </c>
      <c r="AN134" s="109">
        <f t="shared" si="99"/>
        <v>-14.138467784238092</v>
      </c>
      <c r="AO134" s="109">
        <f t="shared" si="100"/>
        <v>7.7079464219528404</v>
      </c>
      <c r="AP134" s="71"/>
      <c r="AQ134" s="71"/>
      <c r="AR134" s="71"/>
      <c r="AS134" s="71"/>
      <c r="AT134" s="71"/>
      <c r="AU134" s="71"/>
      <c r="AV134" s="71"/>
      <c r="AW134" s="71"/>
      <c r="AX134" s="71"/>
      <c r="AY134" s="71"/>
      <c r="AZ134" s="71"/>
      <c r="BA134" s="71"/>
      <c r="BB134" s="71"/>
      <c r="BC134" s="71"/>
      <c r="BD134" s="71"/>
      <c r="BE134" s="71"/>
      <c r="BF134" s="71"/>
      <c r="BG134" s="71"/>
      <c r="BH134" s="71"/>
      <c r="BI134" s="71"/>
      <c r="BJ134" s="71"/>
      <c r="BK134" s="71"/>
      <c r="BL134" s="71"/>
      <c r="BM134" s="71"/>
      <c r="BN134" s="71"/>
      <c r="BO134" s="71"/>
      <c r="BP134" s="71"/>
      <c r="BQ134" s="71"/>
      <c r="BR134" s="71"/>
      <c r="BS134" s="71"/>
      <c r="BT134" s="71"/>
      <c r="BU134" s="71"/>
      <c r="BV134" s="71"/>
      <c r="BW134" s="71"/>
      <c r="BX134" s="71"/>
      <c r="BY134" s="71"/>
      <c r="BZ134" s="71"/>
      <c r="CA134" s="71"/>
      <c r="CB134" s="71"/>
      <c r="CC134" s="71"/>
      <c r="CD134" s="71"/>
      <c r="CE134" s="71"/>
      <c r="CF134" s="71"/>
      <c r="CG134" s="71"/>
      <c r="CH134" s="71"/>
      <c r="CI134" s="71"/>
      <c r="CJ134" s="71"/>
      <c r="CK134" s="71"/>
      <c r="CL134" s="71"/>
      <c r="CM134" s="71"/>
      <c r="CN134" s="71"/>
      <c r="CO134" s="71"/>
      <c r="CP134" s="71"/>
      <c r="CQ134" s="71"/>
      <c r="CR134" s="71"/>
      <c r="CS134" s="71"/>
      <c r="CT134" s="71"/>
      <c r="CU134" s="71"/>
      <c r="CV134" s="71"/>
      <c r="CW134" s="71"/>
      <c r="CX134" s="71"/>
      <c r="CY134" s="71"/>
      <c r="CZ134" s="71"/>
      <c r="DA134" s="71"/>
      <c r="DB134" s="71"/>
      <c r="DC134" s="71"/>
      <c r="DD134" s="71"/>
      <c r="DE134" s="71"/>
      <c r="DF134" s="71"/>
      <c r="DG134" s="71"/>
      <c r="DH134" s="71"/>
      <c r="DI134" s="71"/>
      <c r="DJ134" s="71"/>
      <c r="DK134" s="71"/>
      <c r="DL134" s="71"/>
      <c r="DM134" s="71"/>
      <c r="DN134" s="71"/>
      <c r="DO134" s="71"/>
      <c r="DP134" s="71"/>
      <c r="DQ134" s="71"/>
      <c r="DR134" s="71"/>
      <c r="DS134" s="71"/>
      <c r="DT134" s="71"/>
      <c r="DU134" s="71"/>
      <c r="DV134" s="71"/>
      <c r="DW134" s="71"/>
      <c r="DX134" s="71"/>
    </row>
    <row r="135" spans="1:128" s="72" customFormat="1" x14ac:dyDescent="0.25">
      <c r="A135" s="69" t="s">
        <v>33</v>
      </c>
      <c r="B135" s="70" t="s">
        <v>114</v>
      </c>
      <c r="C135" s="69" t="s">
        <v>36</v>
      </c>
      <c r="D135" s="26">
        <v>6</v>
      </c>
      <c r="E135" s="90">
        <v>446.9402</v>
      </c>
      <c r="F135" s="90">
        <f t="shared" si="29"/>
        <v>447.1</v>
      </c>
      <c r="G135" s="149">
        <v>0.14099999999999999</v>
      </c>
      <c r="H135" s="149">
        <v>1.8800000000000001E-2</v>
      </c>
      <c r="I135" s="147">
        <f t="shared" si="30"/>
        <v>0.1598</v>
      </c>
      <c r="J135" s="91">
        <f t="shared" si="31"/>
        <v>357.49400381662485</v>
      </c>
      <c r="K135" s="59"/>
      <c r="L135" s="58">
        <v>446.9</v>
      </c>
      <c r="M135" s="131"/>
      <c r="N135" s="131"/>
      <c r="O135" s="131">
        <v>0.15759999999999999</v>
      </c>
      <c r="P135" s="58">
        <v>351.3</v>
      </c>
      <c r="Q135" s="24"/>
      <c r="R135" s="24"/>
      <c r="S135" s="24">
        <f t="shared" si="32"/>
        <v>-1.3767209011264128</v>
      </c>
      <c r="T135" s="24">
        <f t="shared" si="33"/>
        <v>-1.7326175405733608</v>
      </c>
      <c r="U135" s="115"/>
      <c r="V135" s="109">
        <f t="shared" si="81"/>
        <v>-3.469503045060887</v>
      </c>
      <c r="W135" s="109">
        <f t="shared" si="82"/>
        <v>-8.4695030450608861</v>
      </c>
      <c r="X135" s="109">
        <f t="shared" si="83"/>
        <v>1.530496954939113</v>
      </c>
      <c r="Y135" s="109">
        <f t="shared" si="84"/>
        <v>-11.094428087714254</v>
      </c>
      <c r="Z135" s="109">
        <f t="shared" si="85"/>
        <v>4.1554219975924802</v>
      </c>
      <c r="AA135" s="109">
        <f t="shared" si="86"/>
        <v>0.97847358121330807</v>
      </c>
      <c r="AB135" s="109">
        <f t="shared" si="87"/>
        <v>-4.0215264187866921</v>
      </c>
      <c r="AC135" s="109">
        <f t="shared" si="88"/>
        <v>5.9784735812133079</v>
      </c>
      <c r="AD135" s="109">
        <f t="shared" si="89"/>
        <v>-21.084872755454697</v>
      </c>
      <c r="AE135" s="109">
        <f t="shared" si="90"/>
        <v>23.041819917881313</v>
      </c>
      <c r="AF135" s="109">
        <f t="shared" si="91"/>
        <v>-3.0984216389208838</v>
      </c>
      <c r="AG135" s="109">
        <f t="shared" si="92"/>
        <v>-8.0984216389208843</v>
      </c>
      <c r="AH135" s="109">
        <f t="shared" si="93"/>
        <v>1.9015783610791162</v>
      </c>
      <c r="AI135" s="109">
        <f t="shared" si="94"/>
        <v>-14.216908944610486</v>
      </c>
      <c r="AJ135" s="109">
        <f t="shared" si="95"/>
        <v>8.0200656667687173</v>
      </c>
      <c r="AK135" s="109">
        <f t="shared" si="96"/>
        <v>-3.2152606811426252</v>
      </c>
      <c r="AL135" s="109">
        <f t="shared" si="97"/>
        <v>-8.2152606811426256</v>
      </c>
      <c r="AM135" s="109">
        <f t="shared" si="98"/>
        <v>1.7847393188573748</v>
      </c>
      <c r="AN135" s="109">
        <f t="shared" si="99"/>
        <v>-14.138467784238092</v>
      </c>
      <c r="AO135" s="109">
        <f t="shared" si="100"/>
        <v>7.7079464219528404</v>
      </c>
      <c r="AP135" s="71"/>
      <c r="AQ135" s="71"/>
      <c r="AR135" s="71"/>
      <c r="AS135" s="71"/>
      <c r="AT135" s="71"/>
      <c r="AU135" s="71"/>
      <c r="AV135" s="71"/>
      <c r="AW135" s="71"/>
      <c r="AX135" s="71"/>
      <c r="AY135" s="71"/>
      <c r="AZ135" s="71"/>
      <c r="BA135" s="71"/>
      <c r="BB135" s="71"/>
      <c r="BC135" s="71"/>
      <c r="BD135" s="71"/>
      <c r="BE135" s="71"/>
      <c r="BF135" s="71"/>
      <c r="BG135" s="71"/>
      <c r="BH135" s="71"/>
      <c r="BI135" s="71"/>
      <c r="BJ135" s="71"/>
      <c r="BK135" s="71"/>
      <c r="BL135" s="71"/>
      <c r="BM135" s="71"/>
      <c r="BN135" s="71"/>
      <c r="BO135" s="71"/>
      <c r="BP135" s="71"/>
      <c r="BQ135" s="71"/>
      <c r="BR135" s="71"/>
      <c r="BS135" s="71"/>
      <c r="BT135" s="71"/>
      <c r="BU135" s="71"/>
      <c r="BV135" s="71"/>
      <c r="BW135" s="71"/>
      <c r="BX135" s="71"/>
      <c r="BY135" s="71"/>
      <c r="BZ135" s="71"/>
      <c r="CA135" s="71"/>
      <c r="CB135" s="71"/>
      <c r="CC135" s="71"/>
      <c r="CD135" s="71"/>
      <c r="CE135" s="71"/>
      <c r="CF135" s="71"/>
      <c r="CG135" s="71"/>
      <c r="CH135" s="71"/>
      <c r="CI135" s="71"/>
      <c r="CJ135" s="71"/>
      <c r="CK135" s="71"/>
      <c r="CL135" s="71"/>
      <c r="CM135" s="71"/>
      <c r="CN135" s="71"/>
      <c r="CO135" s="71"/>
      <c r="CP135" s="71"/>
      <c r="CQ135" s="71"/>
      <c r="CR135" s="71"/>
      <c r="CS135" s="71"/>
      <c r="CT135" s="71"/>
      <c r="CU135" s="71"/>
      <c r="CV135" s="71"/>
      <c r="CW135" s="71"/>
      <c r="CX135" s="71"/>
      <c r="CY135" s="71"/>
      <c r="CZ135" s="71"/>
      <c r="DA135" s="71"/>
      <c r="DB135" s="71"/>
      <c r="DC135" s="71"/>
      <c r="DD135" s="71"/>
      <c r="DE135" s="71"/>
      <c r="DF135" s="71"/>
      <c r="DG135" s="71"/>
      <c r="DH135" s="71"/>
      <c r="DI135" s="71"/>
      <c r="DJ135" s="71"/>
      <c r="DK135" s="71"/>
      <c r="DL135" s="71"/>
      <c r="DM135" s="71"/>
      <c r="DN135" s="71"/>
      <c r="DO135" s="71"/>
      <c r="DP135" s="71"/>
      <c r="DQ135" s="71"/>
      <c r="DR135" s="71"/>
      <c r="DS135" s="71"/>
      <c r="DT135" s="71"/>
      <c r="DU135" s="71"/>
      <c r="DV135" s="71"/>
      <c r="DW135" s="71"/>
      <c r="DX135" s="71"/>
    </row>
    <row r="136" spans="1:128" s="72" customFormat="1" x14ac:dyDescent="0.25">
      <c r="A136" s="69" t="s">
        <v>33</v>
      </c>
      <c r="B136" s="70" t="s">
        <v>114</v>
      </c>
      <c r="C136" s="69" t="s">
        <v>36</v>
      </c>
      <c r="D136" s="26">
        <v>7</v>
      </c>
      <c r="E136" s="90">
        <v>447.19729999999993</v>
      </c>
      <c r="F136" s="90">
        <f t="shared" si="29"/>
        <v>447.49999999999994</v>
      </c>
      <c r="G136" s="149">
        <v>0.25059999999999999</v>
      </c>
      <c r="H136" s="149">
        <v>5.21E-2</v>
      </c>
      <c r="I136" s="147">
        <f t="shared" si="30"/>
        <v>0.30269999999999997</v>
      </c>
      <c r="J136" s="91">
        <f t="shared" si="31"/>
        <v>676.7095838053425</v>
      </c>
      <c r="K136" s="59"/>
      <c r="L136" s="58">
        <v>447.2</v>
      </c>
      <c r="M136" s="131"/>
      <c r="N136" s="131"/>
      <c r="O136" s="131">
        <v>0.29609999999999997</v>
      </c>
      <c r="P136" s="58">
        <v>660.7</v>
      </c>
      <c r="Q136" s="24"/>
      <c r="R136" s="24"/>
      <c r="S136" s="24">
        <f t="shared" si="32"/>
        <v>-2.1803766105054496</v>
      </c>
      <c r="T136" s="24">
        <f t="shared" si="33"/>
        <v>-2.3657982964147974</v>
      </c>
      <c r="U136" s="115"/>
      <c r="V136" s="109">
        <f t="shared" si="81"/>
        <v>-3.469503045060887</v>
      </c>
      <c r="W136" s="109">
        <f t="shared" si="82"/>
        <v>-8.4695030450608861</v>
      </c>
      <c r="X136" s="109">
        <f t="shared" si="83"/>
        <v>1.530496954939113</v>
      </c>
      <c r="Y136" s="109">
        <f t="shared" si="84"/>
        <v>-11.094428087714254</v>
      </c>
      <c r="Z136" s="109">
        <f t="shared" si="85"/>
        <v>4.1554219975924802</v>
      </c>
      <c r="AA136" s="109">
        <f t="shared" si="86"/>
        <v>0.97847358121330807</v>
      </c>
      <c r="AB136" s="109">
        <f t="shared" si="87"/>
        <v>-4.0215264187866921</v>
      </c>
      <c r="AC136" s="109">
        <f t="shared" si="88"/>
        <v>5.9784735812133079</v>
      </c>
      <c r="AD136" s="109">
        <f t="shared" si="89"/>
        <v>-21.084872755454697</v>
      </c>
      <c r="AE136" s="109">
        <f t="shared" si="90"/>
        <v>23.041819917881313</v>
      </c>
      <c r="AF136" s="109">
        <f t="shared" si="91"/>
        <v>-3.0984216389208838</v>
      </c>
      <c r="AG136" s="109">
        <f t="shared" si="92"/>
        <v>-8.0984216389208843</v>
      </c>
      <c r="AH136" s="109">
        <f t="shared" si="93"/>
        <v>1.9015783610791162</v>
      </c>
      <c r="AI136" s="109">
        <f t="shared" si="94"/>
        <v>-14.216908944610486</v>
      </c>
      <c r="AJ136" s="109">
        <f t="shared" si="95"/>
        <v>8.0200656667687173</v>
      </c>
      <c r="AK136" s="109">
        <f t="shared" si="96"/>
        <v>-3.2152606811426252</v>
      </c>
      <c r="AL136" s="109">
        <f t="shared" si="97"/>
        <v>-8.2152606811426256</v>
      </c>
      <c r="AM136" s="109">
        <f t="shared" si="98"/>
        <v>1.7847393188573748</v>
      </c>
      <c r="AN136" s="109">
        <f t="shared" si="99"/>
        <v>-14.138467784238092</v>
      </c>
      <c r="AO136" s="109">
        <f t="shared" si="100"/>
        <v>7.7079464219528404</v>
      </c>
      <c r="AP136" s="71"/>
      <c r="AQ136" s="71"/>
      <c r="AR136" s="71"/>
      <c r="AS136" s="71"/>
      <c r="AT136" s="71"/>
      <c r="AU136" s="71"/>
      <c r="AV136" s="71"/>
      <c r="AW136" s="71"/>
      <c r="AX136" s="71"/>
      <c r="AY136" s="71"/>
      <c r="AZ136" s="71"/>
      <c r="BA136" s="71"/>
      <c r="BB136" s="71"/>
      <c r="BC136" s="71"/>
      <c r="BD136" s="71"/>
      <c r="BE136" s="71"/>
      <c r="BF136" s="71"/>
      <c r="BG136" s="71"/>
      <c r="BH136" s="71"/>
      <c r="BI136" s="71"/>
      <c r="BJ136" s="71"/>
      <c r="BK136" s="71"/>
      <c r="BL136" s="71"/>
      <c r="BM136" s="71"/>
      <c r="BN136" s="71"/>
      <c r="BO136" s="71"/>
      <c r="BP136" s="71"/>
      <c r="BQ136" s="71"/>
      <c r="BR136" s="71"/>
      <c r="BS136" s="71"/>
      <c r="BT136" s="71"/>
      <c r="BU136" s="71"/>
      <c r="BV136" s="71"/>
      <c r="BW136" s="71"/>
      <c r="BX136" s="71"/>
      <c r="BY136" s="71"/>
      <c r="BZ136" s="71"/>
      <c r="CA136" s="71"/>
      <c r="CB136" s="71"/>
      <c r="CC136" s="71"/>
      <c r="CD136" s="71"/>
      <c r="CE136" s="71"/>
      <c r="CF136" s="71"/>
      <c r="CG136" s="71"/>
      <c r="CH136" s="71"/>
      <c r="CI136" s="71"/>
      <c r="CJ136" s="71"/>
      <c r="CK136" s="71"/>
      <c r="CL136" s="71"/>
      <c r="CM136" s="71"/>
      <c r="CN136" s="71"/>
      <c r="CO136" s="71"/>
      <c r="CP136" s="71"/>
      <c r="CQ136" s="71"/>
      <c r="CR136" s="71"/>
      <c r="CS136" s="71"/>
      <c r="CT136" s="71"/>
      <c r="CU136" s="71"/>
      <c r="CV136" s="71"/>
      <c r="CW136" s="71"/>
      <c r="CX136" s="71"/>
      <c r="CY136" s="71"/>
      <c r="CZ136" s="71"/>
      <c r="DA136" s="71"/>
      <c r="DB136" s="71"/>
      <c r="DC136" s="71"/>
      <c r="DD136" s="71"/>
      <c r="DE136" s="71"/>
      <c r="DF136" s="71"/>
      <c r="DG136" s="71"/>
      <c r="DH136" s="71"/>
      <c r="DI136" s="71"/>
      <c r="DJ136" s="71"/>
      <c r="DK136" s="71"/>
      <c r="DL136" s="71"/>
      <c r="DM136" s="71"/>
      <c r="DN136" s="71"/>
      <c r="DO136" s="71"/>
      <c r="DP136" s="71"/>
      <c r="DQ136" s="71"/>
      <c r="DR136" s="71"/>
      <c r="DS136" s="71"/>
      <c r="DT136" s="71"/>
      <c r="DU136" s="71"/>
      <c r="DV136" s="71"/>
      <c r="DW136" s="71"/>
      <c r="DX136" s="71"/>
    </row>
    <row r="137" spans="1:128" s="72" customFormat="1" x14ac:dyDescent="0.25">
      <c r="A137" s="69" t="s">
        <v>33</v>
      </c>
      <c r="B137" s="70" t="s">
        <v>114</v>
      </c>
      <c r="C137" s="69" t="s">
        <v>36</v>
      </c>
      <c r="D137" s="26">
        <v>8</v>
      </c>
      <c r="E137" s="90">
        <v>447.30370000000005</v>
      </c>
      <c r="F137" s="90">
        <f t="shared" si="29"/>
        <v>447.90000000000003</v>
      </c>
      <c r="G137" s="149">
        <v>0.49869999999999998</v>
      </c>
      <c r="H137" s="149">
        <v>9.7600000000000006E-2</v>
      </c>
      <c r="I137" s="147">
        <f t="shared" si="30"/>
        <v>0.59629999999999994</v>
      </c>
      <c r="J137" s="91">
        <f t="shared" si="31"/>
        <v>1332.4284291171757</v>
      </c>
      <c r="K137" s="59"/>
      <c r="L137" s="58">
        <v>447.7</v>
      </c>
      <c r="M137" s="131"/>
      <c r="N137" s="131"/>
      <c r="O137" s="131">
        <v>0.58760000000000001</v>
      </c>
      <c r="P137" s="63">
        <v>1311</v>
      </c>
      <c r="Q137" s="24"/>
      <c r="R137" s="24"/>
      <c r="S137" s="24">
        <f t="shared" si="32"/>
        <v>-1.458997149086019</v>
      </c>
      <c r="T137" s="24">
        <f t="shared" si="33"/>
        <v>-1.6082236500592755</v>
      </c>
      <c r="U137" s="115"/>
      <c r="V137" s="109">
        <f t="shared" si="81"/>
        <v>-3.469503045060887</v>
      </c>
      <c r="W137" s="109">
        <f t="shared" si="82"/>
        <v>-8.4695030450608861</v>
      </c>
      <c r="X137" s="109">
        <f t="shared" si="83"/>
        <v>1.530496954939113</v>
      </c>
      <c r="Y137" s="109">
        <f t="shared" si="84"/>
        <v>-11.094428087714254</v>
      </c>
      <c r="Z137" s="109">
        <f t="shared" si="85"/>
        <v>4.1554219975924802</v>
      </c>
      <c r="AA137" s="109">
        <f t="shared" si="86"/>
        <v>0.97847358121330807</v>
      </c>
      <c r="AB137" s="109">
        <f t="shared" si="87"/>
        <v>-4.0215264187866921</v>
      </c>
      <c r="AC137" s="109">
        <f t="shared" si="88"/>
        <v>5.9784735812133079</v>
      </c>
      <c r="AD137" s="109">
        <f t="shared" si="89"/>
        <v>-21.084872755454697</v>
      </c>
      <c r="AE137" s="109">
        <f t="shared" si="90"/>
        <v>23.041819917881313</v>
      </c>
      <c r="AF137" s="109">
        <f t="shared" si="91"/>
        <v>-3.0984216389208838</v>
      </c>
      <c r="AG137" s="109">
        <f t="shared" si="92"/>
        <v>-8.0984216389208843</v>
      </c>
      <c r="AH137" s="109">
        <f t="shared" si="93"/>
        <v>1.9015783610791162</v>
      </c>
      <c r="AI137" s="109">
        <f t="shared" si="94"/>
        <v>-14.216908944610486</v>
      </c>
      <c r="AJ137" s="109">
        <f t="shared" si="95"/>
        <v>8.0200656667687173</v>
      </c>
      <c r="AK137" s="109">
        <f t="shared" si="96"/>
        <v>-3.2152606811426252</v>
      </c>
      <c r="AL137" s="109">
        <f t="shared" si="97"/>
        <v>-8.2152606811426256</v>
      </c>
      <c r="AM137" s="109">
        <f t="shared" si="98"/>
        <v>1.7847393188573748</v>
      </c>
      <c r="AN137" s="109">
        <f t="shared" si="99"/>
        <v>-14.138467784238092</v>
      </c>
      <c r="AO137" s="109">
        <f t="shared" si="100"/>
        <v>7.7079464219528404</v>
      </c>
      <c r="AP137" s="71"/>
      <c r="AQ137" s="71"/>
      <c r="AR137" s="71"/>
      <c r="AS137" s="71"/>
      <c r="AT137" s="71"/>
      <c r="AU137" s="71"/>
      <c r="AV137" s="71"/>
      <c r="AW137" s="71"/>
      <c r="AX137" s="71"/>
      <c r="AY137" s="71"/>
      <c r="AZ137" s="71"/>
      <c r="BA137" s="71"/>
      <c r="BB137" s="71"/>
      <c r="BC137" s="71"/>
      <c r="BD137" s="71"/>
      <c r="BE137" s="71"/>
      <c r="BF137" s="71"/>
      <c r="BG137" s="71"/>
      <c r="BH137" s="71"/>
      <c r="BI137" s="71"/>
      <c r="BJ137" s="71"/>
      <c r="BK137" s="71"/>
      <c r="BL137" s="71"/>
      <c r="BM137" s="71"/>
      <c r="BN137" s="71"/>
      <c r="BO137" s="71"/>
      <c r="BP137" s="71"/>
      <c r="BQ137" s="71"/>
      <c r="BR137" s="71"/>
      <c r="BS137" s="71"/>
      <c r="BT137" s="71"/>
      <c r="BU137" s="71"/>
      <c r="BV137" s="71"/>
      <c r="BW137" s="71"/>
      <c r="BX137" s="71"/>
      <c r="BY137" s="71"/>
      <c r="BZ137" s="71"/>
      <c r="CA137" s="71"/>
      <c r="CB137" s="71"/>
      <c r="CC137" s="71"/>
      <c r="CD137" s="71"/>
      <c r="CE137" s="71"/>
      <c r="CF137" s="71"/>
      <c r="CG137" s="71"/>
      <c r="CH137" s="71"/>
      <c r="CI137" s="71"/>
      <c r="CJ137" s="71"/>
      <c r="CK137" s="71"/>
      <c r="CL137" s="71"/>
      <c r="CM137" s="71"/>
      <c r="CN137" s="71"/>
      <c r="CO137" s="71"/>
      <c r="CP137" s="71"/>
      <c r="CQ137" s="71"/>
      <c r="CR137" s="71"/>
      <c r="CS137" s="71"/>
      <c r="CT137" s="71"/>
      <c r="CU137" s="71"/>
      <c r="CV137" s="71"/>
      <c r="CW137" s="71"/>
      <c r="CX137" s="71"/>
      <c r="CY137" s="71"/>
      <c r="CZ137" s="71"/>
      <c r="DA137" s="71"/>
      <c r="DB137" s="71"/>
      <c r="DC137" s="71"/>
      <c r="DD137" s="71"/>
      <c r="DE137" s="71"/>
      <c r="DF137" s="71"/>
      <c r="DG137" s="71"/>
      <c r="DH137" s="71"/>
      <c r="DI137" s="71"/>
      <c r="DJ137" s="71"/>
      <c r="DK137" s="71"/>
      <c r="DL137" s="71"/>
      <c r="DM137" s="71"/>
      <c r="DN137" s="71"/>
      <c r="DO137" s="71"/>
      <c r="DP137" s="71"/>
      <c r="DQ137" s="71"/>
      <c r="DR137" s="71"/>
      <c r="DS137" s="71"/>
      <c r="DT137" s="71"/>
      <c r="DU137" s="71"/>
      <c r="DV137" s="71"/>
      <c r="DW137" s="71"/>
      <c r="DX137" s="71"/>
    </row>
    <row r="138" spans="1:128" s="72" customFormat="1" x14ac:dyDescent="0.25">
      <c r="A138" s="69" t="s">
        <v>33</v>
      </c>
      <c r="B138" s="70" t="s">
        <v>114</v>
      </c>
      <c r="C138" s="69" t="s">
        <v>36</v>
      </c>
      <c r="D138" s="26">
        <v>9</v>
      </c>
      <c r="E138" s="90">
        <v>448.05169999999998</v>
      </c>
      <c r="F138" s="90">
        <f t="shared" si="29"/>
        <v>449.9</v>
      </c>
      <c r="G138" s="149">
        <v>1.6008</v>
      </c>
      <c r="H138" s="149">
        <v>0.2475</v>
      </c>
      <c r="I138" s="147">
        <f t="shared" si="30"/>
        <v>1.8483000000000001</v>
      </c>
      <c r="J138" s="91">
        <f t="shared" si="31"/>
        <v>4118.7817166197401</v>
      </c>
      <c r="K138" s="59"/>
      <c r="L138" s="58">
        <v>449.7</v>
      </c>
      <c r="M138" s="131"/>
      <c r="N138" s="131"/>
      <c r="O138" s="131">
        <v>1.8285</v>
      </c>
      <c r="P138" s="63">
        <v>4094</v>
      </c>
      <c r="Q138" s="24"/>
      <c r="R138" s="24"/>
      <c r="S138" s="24">
        <f t="shared" si="32"/>
        <v>-1.0712546664502536</v>
      </c>
      <c r="T138" s="24">
        <f t="shared" si="33"/>
        <v>-0.60167589167794788</v>
      </c>
      <c r="U138" s="115"/>
      <c r="V138" s="109">
        <f t="shared" si="81"/>
        <v>-3.469503045060887</v>
      </c>
      <c r="W138" s="109">
        <f t="shared" si="82"/>
        <v>-8.4695030450608861</v>
      </c>
      <c r="X138" s="109">
        <f t="shared" si="83"/>
        <v>1.530496954939113</v>
      </c>
      <c r="Y138" s="109">
        <f t="shared" si="84"/>
        <v>-11.094428087714254</v>
      </c>
      <c r="Z138" s="109">
        <f t="shared" si="85"/>
        <v>4.1554219975924802</v>
      </c>
      <c r="AA138" s="109">
        <f t="shared" si="86"/>
        <v>0.97847358121330807</v>
      </c>
      <c r="AB138" s="109">
        <f t="shared" si="87"/>
        <v>-4.0215264187866921</v>
      </c>
      <c r="AC138" s="109">
        <f t="shared" si="88"/>
        <v>5.9784735812133079</v>
      </c>
      <c r="AD138" s="109">
        <f t="shared" si="89"/>
        <v>-21.084872755454697</v>
      </c>
      <c r="AE138" s="109">
        <f t="shared" si="90"/>
        <v>23.041819917881313</v>
      </c>
      <c r="AF138" s="109">
        <f t="shared" si="91"/>
        <v>-3.0984216389208838</v>
      </c>
      <c r="AG138" s="109">
        <f t="shared" si="92"/>
        <v>-8.0984216389208843</v>
      </c>
      <c r="AH138" s="109">
        <f t="shared" si="93"/>
        <v>1.9015783610791162</v>
      </c>
      <c r="AI138" s="109">
        <f t="shared" si="94"/>
        <v>-14.216908944610486</v>
      </c>
      <c r="AJ138" s="109">
        <f t="shared" si="95"/>
        <v>8.0200656667687173</v>
      </c>
      <c r="AK138" s="109">
        <f t="shared" si="96"/>
        <v>-3.2152606811426252</v>
      </c>
      <c r="AL138" s="109">
        <f t="shared" si="97"/>
        <v>-8.2152606811426256</v>
      </c>
      <c r="AM138" s="109">
        <f t="shared" si="98"/>
        <v>1.7847393188573748</v>
      </c>
      <c r="AN138" s="109">
        <f t="shared" si="99"/>
        <v>-14.138467784238092</v>
      </c>
      <c r="AO138" s="109">
        <f t="shared" si="100"/>
        <v>7.7079464219528404</v>
      </c>
      <c r="AP138" s="71"/>
      <c r="AQ138" s="71"/>
      <c r="AR138" s="71"/>
      <c r="AS138" s="71"/>
      <c r="AT138" s="71"/>
      <c r="AU138" s="71"/>
      <c r="AV138" s="71"/>
      <c r="AW138" s="71"/>
      <c r="AX138" s="71"/>
      <c r="AY138" s="71"/>
      <c r="AZ138" s="71"/>
      <c r="BA138" s="71"/>
      <c r="BB138" s="71"/>
      <c r="BC138" s="71"/>
      <c r="BD138" s="71"/>
      <c r="BE138" s="71"/>
      <c r="BF138" s="71"/>
      <c r="BG138" s="71"/>
      <c r="BH138" s="71"/>
      <c r="BI138" s="71"/>
      <c r="BJ138" s="71"/>
      <c r="BK138" s="71"/>
      <c r="BL138" s="71"/>
      <c r="BM138" s="71"/>
      <c r="BN138" s="71"/>
      <c r="BO138" s="71"/>
      <c r="BP138" s="71"/>
      <c r="BQ138" s="71"/>
      <c r="BR138" s="71"/>
      <c r="BS138" s="71"/>
      <c r="BT138" s="71"/>
      <c r="BU138" s="71"/>
      <c r="BV138" s="71"/>
      <c r="BW138" s="71"/>
      <c r="BX138" s="71"/>
      <c r="BY138" s="71"/>
      <c r="BZ138" s="71"/>
      <c r="CA138" s="71"/>
      <c r="CB138" s="71"/>
      <c r="CC138" s="71"/>
      <c r="CD138" s="71"/>
      <c r="CE138" s="71"/>
      <c r="CF138" s="71"/>
      <c r="CG138" s="71"/>
      <c r="CH138" s="71"/>
      <c r="CI138" s="71"/>
      <c r="CJ138" s="71"/>
      <c r="CK138" s="71"/>
      <c r="CL138" s="71"/>
      <c r="CM138" s="71"/>
      <c r="CN138" s="71"/>
      <c r="CO138" s="71"/>
      <c r="CP138" s="71"/>
      <c r="CQ138" s="71"/>
      <c r="CR138" s="71"/>
      <c r="CS138" s="71"/>
      <c r="CT138" s="71"/>
      <c r="CU138" s="71"/>
      <c r="CV138" s="71"/>
      <c r="CW138" s="71"/>
      <c r="CX138" s="71"/>
      <c r="CY138" s="71"/>
      <c r="CZ138" s="71"/>
      <c r="DA138" s="71"/>
      <c r="DB138" s="71"/>
      <c r="DC138" s="71"/>
      <c r="DD138" s="71"/>
      <c r="DE138" s="71"/>
      <c r="DF138" s="71"/>
      <c r="DG138" s="71"/>
      <c r="DH138" s="71"/>
      <c r="DI138" s="71"/>
      <c r="DJ138" s="71"/>
      <c r="DK138" s="71"/>
      <c r="DL138" s="71"/>
      <c r="DM138" s="71"/>
      <c r="DN138" s="71"/>
      <c r="DO138" s="71"/>
      <c r="DP138" s="71"/>
      <c r="DQ138" s="71"/>
      <c r="DR138" s="71"/>
      <c r="DS138" s="71"/>
      <c r="DT138" s="71"/>
      <c r="DU138" s="71"/>
      <c r="DV138" s="71"/>
      <c r="DW138" s="71"/>
      <c r="DX138" s="71"/>
    </row>
    <row r="139" spans="1:128" s="5" customFormat="1" x14ac:dyDescent="0.25">
      <c r="A139" s="22" t="s">
        <v>34</v>
      </c>
      <c r="B139" s="33" t="s">
        <v>115</v>
      </c>
      <c r="C139" s="130" t="s">
        <v>156</v>
      </c>
      <c r="D139" s="26">
        <v>1</v>
      </c>
      <c r="E139" s="90">
        <v>446.47549999999995</v>
      </c>
      <c r="F139" s="90">
        <f t="shared" si="29"/>
        <v>446.49999999999994</v>
      </c>
      <c r="G139" s="149">
        <v>1.43E-2</v>
      </c>
      <c r="H139" s="149">
        <v>1.0200000000000001E-2</v>
      </c>
      <c r="I139" s="147">
        <f t="shared" si="30"/>
        <v>2.4500000000000001E-2</v>
      </c>
      <c r="J139" s="91">
        <f t="shared" si="31"/>
        <v>54.87309530348768</v>
      </c>
      <c r="K139" s="59"/>
      <c r="L139" s="58">
        <v>446.4</v>
      </c>
      <c r="M139" s="131"/>
      <c r="N139" s="131"/>
      <c r="O139" s="131">
        <v>1.72E-2</v>
      </c>
      <c r="P139" s="58">
        <v>38.5</v>
      </c>
      <c r="Q139" s="24"/>
      <c r="R139" s="24"/>
      <c r="S139" s="24">
        <f t="shared" si="32"/>
        <v>-29.795918367346943</v>
      </c>
      <c r="T139" s="24">
        <f t="shared" si="33"/>
        <v>-29.838111396728557</v>
      </c>
      <c r="U139" s="115"/>
      <c r="V139" s="109">
        <f t="shared" si="81"/>
        <v>-3.469503045060887</v>
      </c>
      <c r="W139" s="109">
        <f t="shared" si="82"/>
        <v>-8.4695030450608861</v>
      </c>
      <c r="X139" s="109">
        <f t="shared" si="83"/>
        <v>1.530496954939113</v>
      </c>
      <c r="Y139" s="109">
        <f t="shared" si="84"/>
        <v>-11.094428087714254</v>
      </c>
      <c r="Z139" s="109">
        <f t="shared" si="85"/>
        <v>4.1554219975924802</v>
      </c>
      <c r="AA139" s="109">
        <f t="shared" si="86"/>
        <v>0.97847358121330807</v>
      </c>
      <c r="AB139" s="109">
        <f t="shared" si="87"/>
        <v>-4.0215264187866921</v>
      </c>
      <c r="AC139" s="109">
        <f t="shared" si="88"/>
        <v>5.9784735812133079</v>
      </c>
      <c r="AD139" s="109">
        <f t="shared" si="89"/>
        <v>-21.084872755454697</v>
      </c>
      <c r="AE139" s="109">
        <f t="shared" si="90"/>
        <v>23.041819917881313</v>
      </c>
      <c r="AF139" s="109">
        <f t="shared" si="91"/>
        <v>-3.0984216389208838</v>
      </c>
      <c r="AG139" s="109">
        <f t="shared" si="92"/>
        <v>-8.0984216389208843</v>
      </c>
      <c r="AH139" s="109">
        <f t="shared" si="93"/>
        <v>1.9015783610791162</v>
      </c>
      <c r="AI139" s="109">
        <f t="shared" si="94"/>
        <v>-14.216908944610486</v>
      </c>
      <c r="AJ139" s="109">
        <f t="shared" si="95"/>
        <v>8.0200656667687173</v>
      </c>
      <c r="AK139" s="109">
        <f t="shared" si="96"/>
        <v>-3.2152606811426252</v>
      </c>
      <c r="AL139" s="109">
        <f t="shared" si="97"/>
        <v>-8.2152606811426256</v>
      </c>
      <c r="AM139" s="109">
        <f t="shared" si="98"/>
        <v>1.7847393188573748</v>
      </c>
      <c r="AN139" s="109">
        <f t="shared" si="99"/>
        <v>-14.138467784238092</v>
      </c>
      <c r="AO139" s="109">
        <f t="shared" si="100"/>
        <v>7.7079464219528404</v>
      </c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27"/>
      <c r="BV139" s="27"/>
      <c r="BW139" s="27"/>
      <c r="BX139" s="27"/>
      <c r="BY139" s="27"/>
      <c r="BZ139" s="27"/>
      <c r="CA139" s="27"/>
      <c r="CB139" s="27"/>
      <c r="CC139" s="27"/>
      <c r="CD139" s="27"/>
      <c r="CE139" s="27"/>
      <c r="CF139" s="27"/>
      <c r="CG139" s="27"/>
      <c r="CH139" s="27"/>
      <c r="CI139" s="27"/>
      <c r="CJ139" s="27"/>
      <c r="CK139" s="27"/>
      <c r="CL139" s="27"/>
      <c r="CM139" s="27"/>
      <c r="CN139" s="27"/>
      <c r="CO139" s="27"/>
      <c r="CP139" s="27"/>
      <c r="CQ139" s="27"/>
      <c r="CR139" s="27"/>
      <c r="CS139" s="27"/>
      <c r="CT139" s="27"/>
      <c r="CU139" s="27"/>
      <c r="CV139" s="27"/>
      <c r="CW139" s="27"/>
      <c r="CX139" s="27"/>
      <c r="CY139" s="27"/>
      <c r="CZ139" s="27"/>
      <c r="DA139" s="27"/>
      <c r="DB139" s="27"/>
      <c r="DC139" s="27"/>
      <c r="DD139" s="27"/>
      <c r="DE139" s="27"/>
      <c r="DF139" s="27"/>
      <c r="DG139" s="27"/>
      <c r="DH139" s="27"/>
      <c r="DI139" s="27"/>
      <c r="DJ139" s="27"/>
      <c r="DK139" s="27"/>
      <c r="DL139" s="27"/>
      <c r="DM139" s="27"/>
      <c r="DN139" s="27"/>
      <c r="DO139" s="27"/>
      <c r="DP139" s="27"/>
      <c r="DQ139" s="27"/>
      <c r="DR139" s="27"/>
      <c r="DS139" s="27"/>
      <c r="DT139" s="27"/>
      <c r="DU139" s="27"/>
      <c r="DV139" s="27"/>
      <c r="DW139" s="27"/>
      <c r="DX139" s="27"/>
    </row>
    <row r="140" spans="1:128" s="5" customFormat="1" x14ac:dyDescent="0.25">
      <c r="A140" s="22" t="s">
        <v>34</v>
      </c>
      <c r="B140" s="33" t="s">
        <v>115</v>
      </c>
      <c r="C140" s="130" t="s">
        <v>156</v>
      </c>
      <c r="D140" s="26">
        <v>2</v>
      </c>
      <c r="E140" s="90">
        <v>447.36519999999996</v>
      </c>
      <c r="F140" s="90">
        <f t="shared" si="29"/>
        <v>447.39999999999992</v>
      </c>
      <c r="G140" s="149">
        <v>2.52E-2</v>
      </c>
      <c r="H140" s="149">
        <v>9.5999999999999992E-3</v>
      </c>
      <c r="I140" s="147">
        <f t="shared" si="30"/>
        <v>3.4799999999999998E-2</v>
      </c>
      <c r="J140" s="91">
        <f t="shared" si="31"/>
        <v>77.786511915352577</v>
      </c>
      <c r="K140" s="59"/>
      <c r="L140" s="58">
        <v>447.3</v>
      </c>
      <c r="M140" s="131"/>
      <c r="N140" s="131"/>
      <c r="O140" s="131">
        <v>2.6499999999999999E-2</v>
      </c>
      <c r="P140" s="58">
        <v>59.2</v>
      </c>
      <c r="Q140" s="24"/>
      <c r="R140" s="24"/>
      <c r="S140" s="24">
        <f t="shared" si="32"/>
        <v>-23.850574712643674</v>
      </c>
      <c r="T140" s="24">
        <f t="shared" si="33"/>
        <v>-23.894260659969493</v>
      </c>
      <c r="U140" s="115"/>
      <c r="V140" s="109">
        <f t="shared" si="81"/>
        <v>-3.469503045060887</v>
      </c>
      <c r="W140" s="109">
        <f t="shared" si="82"/>
        <v>-8.4695030450608861</v>
      </c>
      <c r="X140" s="109">
        <f t="shared" si="83"/>
        <v>1.530496954939113</v>
      </c>
      <c r="Y140" s="109">
        <f t="shared" si="84"/>
        <v>-11.094428087714254</v>
      </c>
      <c r="Z140" s="109">
        <f t="shared" si="85"/>
        <v>4.1554219975924802</v>
      </c>
      <c r="AA140" s="109">
        <f t="shared" si="86"/>
        <v>0.97847358121330807</v>
      </c>
      <c r="AB140" s="109">
        <f t="shared" si="87"/>
        <v>-4.0215264187866921</v>
      </c>
      <c r="AC140" s="109">
        <f t="shared" si="88"/>
        <v>5.9784735812133079</v>
      </c>
      <c r="AD140" s="109">
        <f t="shared" si="89"/>
        <v>-21.084872755454697</v>
      </c>
      <c r="AE140" s="109">
        <f t="shared" si="90"/>
        <v>23.041819917881313</v>
      </c>
      <c r="AF140" s="109">
        <f t="shared" si="91"/>
        <v>-3.0984216389208838</v>
      </c>
      <c r="AG140" s="109">
        <f t="shared" si="92"/>
        <v>-8.0984216389208843</v>
      </c>
      <c r="AH140" s="109">
        <f t="shared" si="93"/>
        <v>1.9015783610791162</v>
      </c>
      <c r="AI140" s="109">
        <f t="shared" si="94"/>
        <v>-14.216908944610486</v>
      </c>
      <c r="AJ140" s="109">
        <f t="shared" si="95"/>
        <v>8.0200656667687173</v>
      </c>
      <c r="AK140" s="109">
        <f t="shared" si="96"/>
        <v>-3.2152606811426252</v>
      </c>
      <c r="AL140" s="109">
        <f t="shared" si="97"/>
        <v>-8.2152606811426256</v>
      </c>
      <c r="AM140" s="109">
        <f t="shared" si="98"/>
        <v>1.7847393188573748</v>
      </c>
      <c r="AN140" s="109">
        <f t="shared" si="99"/>
        <v>-14.138467784238092</v>
      </c>
      <c r="AO140" s="109">
        <f t="shared" si="100"/>
        <v>7.7079464219528404</v>
      </c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27"/>
      <c r="BV140" s="27"/>
      <c r="BW140" s="27"/>
      <c r="BX140" s="27"/>
      <c r="BY140" s="27"/>
      <c r="BZ140" s="27"/>
      <c r="CA140" s="27"/>
      <c r="CB140" s="27"/>
      <c r="CC140" s="27"/>
      <c r="CD140" s="27"/>
      <c r="CE140" s="27"/>
      <c r="CF140" s="27"/>
      <c r="CG140" s="27"/>
      <c r="CH140" s="27"/>
      <c r="CI140" s="27"/>
      <c r="CJ140" s="27"/>
      <c r="CK140" s="27"/>
      <c r="CL140" s="27"/>
      <c r="CM140" s="27"/>
      <c r="CN140" s="27"/>
      <c r="CO140" s="27"/>
      <c r="CP140" s="27"/>
      <c r="CQ140" s="27"/>
      <c r="CR140" s="27"/>
      <c r="CS140" s="27"/>
      <c r="CT140" s="27"/>
      <c r="CU140" s="27"/>
      <c r="CV140" s="27"/>
      <c r="CW140" s="27"/>
      <c r="CX140" s="27"/>
      <c r="CY140" s="27"/>
      <c r="CZ140" s="27"/>
      <c r="DA140" s="27"/>
      <c r="DB140" s="27"/>
      <c r="DC140" s="27"/>
      <c r="DD140" s="27"/>
      <c r="DE140" s="27"/>
      <c r="DF140" s="27"/>
      <c r="DG140" s="27"/>
      <c r="DH140" s="27"/>
      <c r="DI140" s="27"/>
      <c r="DJ140" s="27"/>
      <c r="DK140" s="27"/>
      <c r="DL140" s="27"/>
      <c r="DM140" s="27"/>
      <c r="DN140" s="27"/>
      <c r="DO140" s="27"/>
      <c r="DP140" s="27"/>
      <c r="DQ140" s="27"/>
      <c r="DR140" s="27"/>
      <c r="DS140" s="27"/>
      <c r="DT140" s="27"/>
      <c r="DU140" s="27"/>
      <c r="DV140" s="27"/>
      <c r="DW140" s="27"/>
      <c r="DX140" s="27"/>
    </row>
    <row r="141" spans="1:128" s="5" customFormat="1" x14ac:dyDescent="0.25">
      <c r="A141" s="22" t="s">
        <v>34</v>
      </c>
      <c r="B141" s="33" t="s">
        <v>115</v>
      </c>
      <c r="C141" s="130" t="s">
        <v>156</v>
      </c>
      <c r="D141" s="26">
        <v>3</v>
      </c>
      <c r="E141" s="90">
        <v>447.06340000000006</v>
      </c>
      <c r="F141" s="90">
        <f t="shared" si="29"/>
        <v>447.10910000000007</v>
      </c>
      <c r="G141" s="149">
        <v>3.56E-2</v>
      </c>
      <c r="H141" s="149">
        <v>1.01E-2</v>
      </c>
      <c r="I141" s="147">
        <f t="shared" si="30"/>
        <v>4.5699999999999998E-2</v>
      </c>
      <c r="J141" s="91">
        <f t="shared" si="31"/>
        <v>102.21869457070503</v>
      </c>
      <c r="K141" s="59"/>
      <c r="L141" s="58">
        <v>447.1</v>
      </c>
      <c r="M141" s="131"/>
      <c r="N141" s="131"/>
      <c r="O141" s="131">
        <v>3.6999999999999998E-2</v>
      </c>
      <c r="P141" s="58">
        <v>82.8</v>
      </c>
      <c r="Q141" s="24"/>
      <c r="R141" s="24"/>
      <c r="S141" s="24">
        <f t="shared" si="32"/>
        <v>-19.037199124726474</v>
      </c>
      <c r="T141" s="24">
        <f t="shared" si="33"/>
        <v>-18.997204623145571</v>
      </c>
      <c r="U141" s="115"/>
      <c r="V141" s="109">
        <f t="shared" si="81"/>
        <v>-3.469503045060887</v>
      </c>
      <c r="W141" s="109">
        <f t="shared" si="82"/>
        <v>-8.4695030450608861</v>
      </c>
      <c r="X141" s="109">
        <f t="shared" si="83"/>
        <v>1.530496954939113</v>
      </c>
      <c r="Y141" s="109">
        <f t="shared" si="84"/>
        <v>-11.094428087714254</v>
      </c>
      <c r="Z141" s="109">
        <f t="shared" si="85"/>
        <v>4.1554219975924802</v>
      </c>
      <c r="AA141" s="109">
        <f t="shared" si="86"/>
        <v>0.97847358121330807</v>
      </c>
      <c r="AB141" s="109">
        <f t="shared" si="87"/>
        <v>-4.0215264187866921</v>
      </c>
      <c r="AC141" s="109">
        <f t="shared" si="88"/>
        <v>5.9784735812133079</v>
      </c>
      <c r="AD141" s="109">
        <f t="shared" si="89"/>
        <v>-21.084872755454697</v>
      </c>
      <c r="AE141" s="109">
        <f t="shared" si="90"/>
        <v>23.041819917881313</v>
      </c>
      <c r="AF141" s="109">
        <f t="shared" si="91"/>
        <v>-3.0984216389208838</v>
      </c>
      <c r="AG141" s="109">
        <f t="shared" si="92"/>
        <v>-8.0984216389208843</v>
      </c>
      <c r="AH141" s="109">
        <f t="shared" si="93"/>
        <v>1.9015783610791162</v>
      </c>
      <c r="AI141" s="109">
        <f t="shared" si="94"/>
        <v>-14.216908944610486</v>
      </c>
      <c r="AJ141" s="109">
        <f t="shared" si="95"/>
        <v>8.0200656667687173</v>
      </c>
      <c r="AK141" s="109">
        <f t="shared" si="96"/>
        <v>-3.2152606811426252</v>
      </c>
      <c r="AL141" s="109">
        <f t="shared" si="97"/>
        <v>-8.2152606811426256</v>
      </c>
      <c r="AM141" s="109">
        <f t="shared" si="98"/>
        <v>1.7847393188573748</v>
      </c>
      <c r="AN141" s="109">
        <f t="shared" si="99"/>
        <v>-14.138467784238092</v>
      </c>
      <c r="AO141" s="109">
        <f t="shared" si="100"/>
        <v>7.7079464219528404</v>
      </c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27"/>
      <c r="BV141" s="27"/>
      <c r="BW141" s="27"/>
      <c r="BX141" s="27"/>
      <c r="BY141" s="27"/>
      <c r="BZ141" s="27"/>
      <c r="CA141" s="27"/>
      <c r="CB141" s="27"/>
      <c r="CC141" s="27"/>
      <c r="CD141" s="27"/>
      <c r="CE141" s="27"/>
      <c r="CF141" s="27"/>
      <c r="CG141" s="27"/>
      <c r="CH141" s="27"/>
      <c r="CI141" s="27"/>
      <c r="CJ141" s="27"/>
      <c r="CK141" s="27"/>
      <c r="CL141" s="27"/>
      <c r="CM141" s="27"/>
      <c r="CN141" s="27"/>
      <c r="CO141" s="27"/>
      <c r="CP141" s="27"/>
      <c r="CQ141" s="27"/>
      <c r="CR141" s="27"/>
      <c r="CS141" s="27"/>
      <c r="CT141" s="27"/>
      <c r="CU141" s="27"/>
      <c r="CV141" s="27"/>
      <c r="CW141" s="27"/>
      <c r="CX141" s="27"/>
      <c r="CY141" s="27"/>
      <c r="CZ141" s="27"/>
      <c r="DA141" s="27"/>
      <c r="DB141" s="27"/>
      <c r="DC141" s="27"/>
      <c r="DD141" s="27"/>
      <c r="DE141" s="27"/>
      <c r="DF141" s="27"/>
      <c r="DG141" s="27"/>
      <c r="DH141" s="27"/>
      <c r="DI141" s="27"/>
      <c r="DJ141" s="27"/>
      <c r="DK141" s="27"/>
      <c r="DL141" s="27"/>
      <c r="DM141" s="27"/>
      <c r="DN141" s="27"/>
      <c r="DO141" s="27"/>
      <c r="DP141" s="27"/>
      <c r="DQ141" s="27"/>
      <c r="DR141" s="27"/>
      <c r="DS141" s="27"/>
      <c r="DT141" s="27"/>
      <c r="DU141" s="27"/>
      <c r="DV141" s="27"/>
      <c r="DW141" s="27"/>
      <c r="DX141" s="27"/>
    </row>
    <row r="142" spans="1:128" s="5" customFormat="1" x14ac:dyDescent="0.25">
      <c r="A142" s="22" t="s">
        <v>34</v>
      </c>
      <c r="B142" s="33" t="s">
        <v>115</v>
      </c>
      <c r="C142" s="130" t="s">
        <v>156</v>
      </c>
      <c r="D142" s="26">
        <v>4</v>
      </c>
      <c r="E142" s="90">
        <v>446.83569999999997</v>
      </c>
      <c r="F142" s="90">
        <f t="shared" ref="F142:F196" si="101">E142+G142+H142</f>
        <v>446.9</v>
      </c>
      <c r="G142" s="149">
        <v>5.2200000000000003E-2</v>
      </c>
      <c r="H142" s="149">
        <v>1.21E-2</v>
      </c>
      <c r="I142" s="147">
        <f t="shared" ref="I142:I196" si="102">G142+H142</f>
        <v>6.4299999999999996E-2</v>
      </c>
      <c r="J142" s="91">
        <f t="shared" ref="J142:J196" si="103">(1.6061/(1.6061-(I142/F142)))*(I142/F142)*1000000</f>
        <v>143.89295308849654</v>
      </c>
      <c r="K142" s="59"/>
      <c r="L142" s="58">
        <v>446.9</v>
      </c>
      <c r="M142" s="131"/>
      <c r="N142" s="131"/>
      <c r="O142" s="131">
        <v>5.2999999999999999E-2</v>
      </c>
      <c r="P142" s="58">
        <v>118.6</v>
      </c>
      <c r="Q142" s="24"/>
      <c r="R142" s="24"/>
      <c r="S142" s="24">
        <f t="shared" ref="S142:S205" si="104">((O142-I142)/I142)*100</f>
        <v>-17.573872472783822</v>
      </c>
      <c r="T142" s="24">
        <f t="shared" ref="T142:T205" si="105">((P142-J142)/J142)*100</f>
        <v>-17.577617628669394</v>
      </c>
      <c r="U142" s="115"/>
      <c r="V142" s="109">
        <f t="shared" ref="V142:V183" si="106">$Q$224</f>
        <v>-3.469503045060887</v>
      </c>
      <c r="W142" s="109">
        <f t="shared" ref="W142:W183" si="107">$Q$224-5</f>
        <v>-8.4695030450608861</v>
      </c>
      <c r="X142" s="109">
        <f t="shared" ref="X142:X183" si="108">$Q$224+5</f>
        <v>1.530496954939113</v>
      </c>
      <c r="Y142" s="109">
        <f t="shared" ref="Y142:Y183" si="109">($Q$224-(3*$Q$227))</f>
        <v>-11.094428087714254</v>
      </c>
      <c r="Z142" s="109">
        <f t="shared" ref="Z142:Z183" si="110">($Q$224+(3*$Q$227))</f>
        <v>4.1554219975924802</v>
      </c>
      <c r="AA142" s="109">
        <f t="shared" ref="AA142:AA183" si="111">$R$224</f>
        <v>0.97847358121330807</v>
      </c>
      <c r="AB142" s="109">
        <f t="shared" ref="AB142:AB183" si="112">$R$224-5</f>
        <v>-4.0215264187866921</v>
      </c>
      <c r="AC142" s="109">
        <f t="shared" ref="AC142:AC183" si="113">$R$224+5</f>
        <v>5.9784735812133079</v>
      </c>
      <c r="AD142" s="109">
        <f t="shared" ref="AD142:AD183" si="114">($R$224-(3*$R$227))</f>
        <v>-21.084872755454697</v>
      </c>
      <c r="AE142" s="109">
        <f t="shared" ref="AE142:AE183" si="115">($R$224+(3*$R$227))</f>
        <v>23.041819917881313</v>
      </c>
      <c r="AF142" s="109">
        <f t="shared" ref="AF142:AF183" si="116">$S$224</f>
        <v>-3.0984216389208838</v>
      </c>
      <c r="AG142" s="109">
        <f t="shared" ref="AG142:AG183" si="117">$S$224-5</f>
        <v>-8.0984216389208843</v>
      </c>
      <c r="AH142" s="109">
        <f t="shared" ref="AH142:AH183" si="118">$S$224+5</f>
        <v>1.9015783610791162</v>
      </c>
      <c r="AI142" s="109">
        <f t="shared" ref="AI142:AI183" si="119">($S$224-(3*$S$227))</f>
        <v>-14.216908944610486</v>
      </c>
      <c r="AJ142" s="109">
        <f t="shared" ref="AJ142:AJ183" si="120">($S$224+(3*$S$227))</f>
        <v>8.0200656667687173</v>
      </c>
      <c r="AK142" s="109">
        <f t="shared" ref="AK142:AK183" si="121">$T$224</f>
        <v>-3.2152606811426252</v>
      </c>
      <c r="AL142" s="109">
        <f t="shared" ref="AL142:AL183" si="122">$T$224-5</f>
        <v>-8.2152606811426256</v>
      </c>
      <c r="AM142" s="109">
        <f t="shared" ref="AM142:AM183" si="123">$T$224+5</f>
        <v>1.7847393188573748</v>
      </c>
      <c r="AN142" s="109">
        <f t="shared" ref="AN142:AN183" si="124">($T$224-(3*$T$227))</f>
        <v>-14.138467784238092</v>
      </c>
      <c r="AO142" s="109">
        <f t="shared" ref="AO142:AO183" si="125">($T$224+(3*$T$227))</f>
        <v>7.7079464219528404</v>
      </c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27"/>
      <c r="BV142" s="27"/>
      <c r="BW142" s="27"/>
      <c r="BX142" s="27"/>
      <c r="BY142" s="27"/>
      <c r="BZ142" s="27"/>
      <c r="CA142" s="27"/>
      <c r="CB142" s="27"/>
      <c r="CC142" s="27"/>
      <c r="CD142" s="27"/>
      <c r="CE142" s="27"/>
      <c r="CF142" s="27"/>
      <c r="CG142" s="27"/>
      <c r="CH142" s="27"/>
      <c r="CI142" s="27"/>
      <c r="CJ142" s="27"/>
      <c r="CK142" s="27"/>
      <c r="CL142" s="27"/>
      <c r="CM142" s="27"/>
      <c r="CN142" s="27"/>
      <c r="CO142" s="27"/>
      <c r="CP142" s="27"/>
      <c r="CQ142" s="27"/>
      <c r="CR142" s="27"/>
      <c r="CS142" s="27"/>
      <c r="CT142" s="27"/>
      <c r="CU142" s="27"/>
      <c r="CV142" s="27"/>
      <c r="CW142" s="27"/>
      <c r="CX142" s="27"/>
      <c r="CY142" s="27"/>
      <c r="CZ142" s="27"/>
      <c r="DA142" s="27"/>
      <c r="DB142" s="27"/>
      <c r="DC142" s="27"/>
      <c r="DD142" s="27"/>
      <c r="DE142" s="27"/>
      <c r="DF142" s="27"/>
      <c r="DG142" s="27"/>
      <c r="DH142" s="27"/>
      <c r="DI142" s="27"/>
      <c r="DJ142" s="27"/>
      <c r="DK142" s="27"/>
      <c r="DL142" s="27"/>
      <c r="DM142" s="27"/>
      <c r="DN142" s="27"/>
      <c r="DO142" s="27"/>
      <c r="DP142" s="27"/>
      <c r="DQ142" s="27"/>
      <c r="DR142" s="27"/>
      <c r="DS142" s="27"/>
      <c r="DT142" s="27"/>
      <c r="DU142" s="27"/>
      <c r="DV142" s="27"/>
      <c r="DW142" s="27"/>
      <c r="DX142" s="27"/>
    </row>
    <row r="143" spans="1:128" s="5" customFormat="1" x14ac:dyDescent="0.25">
      <c r="A143" s="22" t="s">
        <v>34</v>
      </c>
      <c r="B143" s="33" t="s">
        <v>115</v>
      </c>
      <c r="C143" s="130" t="s">
        <v>156</v>
      </c>
      <c r="D143" s="26">
        <v>5</v>
      </c>
      <c r="E143" s="90">
        <v>447.99460000000005</v>
      </c>
      <c r="F143" s="90">
        <f t="shared" si="101"/>
        <v>448.10000000000008</v>
      </c>
      <c r="G143" s="149">
        <v>9.2100000000000001E-2</v>
      </c>
      <c r="H143" s="149">
        <v>1.3299999999999999E-2</v>
      </c>
      <c r="I143" s="147">
        <f t="shared" si="102"/>
        <v>0.10539999999999999</v>
      </c>
      <c r="J143" s="91">
        <f t="shared" si="103"/>
        <v>235.24980634404952</v>
      </c>
      <c r="K143" s="59"/>
      <c r="L143" s="58">
        <v>448</v>
      </c>
      <c r="M143" s="131"/>
      <c r="N143" s="131"/>
      <c r="O143" s="131">
        <v>9.1999999999999998E-2</v>
      </c>
      <c r="P143" s="58">
        <v>205.4</v>
      </c>
      <c r="Q143" s="24"/>
      <c r="R143" s="24"/>
      <c r="S143" s="24">
        <f t="shared" si="104"/>
        <v>-12.713472485768499</v>
      </c>
      <c r="T143" s="24">
        <f t="shared" si="105"/>
        <v>-12.688557243866375</v>
      </c>
      <c r="U143" s="115"/>
      <c r="V143" s="109">
        <f t="shared" si="106"/>
        <v>-3.469503045060887</v>
      </c>
      <c r="W143" s="109">
        <f t="shared" si="107"/>
        <v>-8.4695030450608861</v>
      </c>
      <c r="X143" s="109">
        <f t="shared" si="108"/>
        <v>1.530496954939113</v>
      </c>
      <c r="Y143" s="109">
        <f t="shared" si="109"/>
        <v>-11.094428087714254</v>
      </c>
      <c r="Z143" s="109">
        <f t="shared" si="110"/>
        <v>4.1554219975924802</v>
      </c>
      <c r="AA143" s="109">
        <f t="shared" si="111"/>
        <v>0.97847358121330807</v>
      </c>
      <c r="AB143" s="109">
        <f t="shared" si="112"/>
        <v>-4.0215264187866921</v>
      </c>
      <c r="AC143" s="109">
        <f t="shared" si="113"/>
        <v>5.9784735812133079</v>
      </c>
      <c r="AD143" s="109">
        <f t="shared" si="114"/>
        <v>-21.084872755454697</v>
      </c>
      <c r="AE143" s="109">
        <f t="shared" si="115"/>
        <v>23.041819917881313</v>
      </c>
      <c r="AF143" s="109">
        <f t="shared" si="116"/>
        <v>-3.0984216389208838</v>
      </c>
      <c r="AG143" s="109">
        <f t="shared" si="117"/>
        <v>-8.0984216389208843</v>
      </c>
      <c r="AH143" s="109">
        <f t="shared" si="118"/>
        <v>1.9015783610791162</v>
      </c>
      <c r="AI143" s="109">
        <f t="shared" si="119"/>
        <v>-14.216908944610486</v>
      </c>
      <c r="AJ143" s="109">
        <f t="shared" si="120"/>
        <v>8.0200656667687173</v>
      </c>
      <c r="AK143" s="109">
        <f t="shared" si="121"/>
        <v>-3.2152606811426252</v>
      </c>
      <c r="AL143" s="109">
        <f t="shared" si="122"/>
        <v>-8.2152606811426256</v>
      </c>
      <c r="AM143" s="109">
        <f t="shared" si="123"/>
        <v>1.7847393188573748</v>
      </c>
      <c r="AN143" s="109">
        <f t="shared" si="124"/>
        <v>-14.138467784238092</v>
      </c>
      <c r="AO143" s="109">
        <f t="shared" si="125"/>
        <v>7.7079464219528404</v>
      </c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27"/>
      <c r="BV143" s="27"/>
      <c r="BW143" s="27"/>
      <c r="BX143" s="27"/>
      <c r="BY143" s="27"/>
      <c r="BZ143" s="27"/>
      <c r="CA143" s="27"/>
      <c r="CB143" s="27"/>
      <c r="CC143" s="27"/>
      <c r="CD143" s="27"/>
      <c r="CE143" s="27"/>
      <c r="CF143" s="27"/>
      <c r="CG143" s="27"/>
      <c r="CH143" s="27"/>
      <c r="CI143" s="27"/>
      <c r="CJ143" s="27"/>
      <c r="CK143" s="27"/>
      <c r="CL143" s="27"/>
      <c r="CM143" s="27"/>
      <c r="CN143" s="27"/>
      <c r="CO143" s="27"/>
      <c r="CP143" s="27"/>
      <c r="CQ143" s="27"/>
      <c r="CR143" s="27"/>
      <c r="CS143" s="27"/>
      <c r="CT143" s="27"/>
      <c r="CU143" s="27"/>
      <c r="CV143" s="27"/>
      <c r="CW143" s="27"/>
      <c r="CX143" s="27"/>
      <c r="CY143" s="27"/>
      <c r="CZ143" s="27"/>
      <c r="DA143" s="27"/>
      <c r="DB143" s="27"/>
      <c r="DC143" s="27"/>
      <c r="DD143" s="27"/>
      <c r="DE143" s="27"/>
      <c r="DF143" s="27"/>
      <c r="DG143" s="27"/>
      <c r="DH143" s="27"/>
      <c r="DI143" s="27"/>
      <c r="DJ143" s="27"/>
      <c r="DK143" s="27"/>
      <c r="DL143" s="27"/>
      <c r="DM143" s="27"/>
      <c r="DN143" s="27"/>
      <c r="DO143" s="27"/>
      <c r="DP143" s="27"/>
      <c r="DQ143" s="27"/>
      <c r="DR143" s="27"/>
      <c r="DS143" s="27"/>
      <c r="DT143" s="27"/>
      <c r="DU143" s="27"/>
      <c r="DV143" s="27"/>
      <c r="DW143" s="27"/>
      <c r="DX143" s="27"/>
    </row>
    <row r="144" spans="1:128" s="5" customFormat="1" x14ac:dyDescent="0.25">
      <c r="A144" s="22" t="s">
        <v>34</v>
      </c>
      <c r="B144" s="33" t="s">
        <v>115</v>
      </c>
      <c r="C144" s="130" t="s">
        <v>156</v>
      </c>
      <c r="D144" s="26">
        <v>6</v>
      </c>
      <c r="E144" s="90">
        <v>448.75099999999998</v>
      </c>
      <c r="F144" s="90">
        <f t="shared" si="101"/>
        <v>448.9</v>
      </c>
      <c r="G144" s="149">
        <v>0.12559999999999999</v>
      </c>
      <c r="H144" s="149">
        <v>2.3400000000000001E-2</v>
      </c>
      <c r="I144" s="147">
        <f t="shared" si="102"/>
        <v>0.14899999999999999</v>
      </c>
      <c r="J144" s="91">
        <f t="shared" si="103"/>
        <v>331.9910876540547</v>
      </c>
      <c r="K144" s="59"/>
      <c r="L144" s="58">
        <v>448.9</v>
      </c>
      <c r="M144" s="131"/>
      <c r="N144" s="131"/>
      <c r="O144" s="131">
        <v>0.13139999999999999</v>
      </c>
      <c r="P144" s="58">
        <v>292.7</v>
      </c>
      <c r="Q144" s="24"/>
      <c r="R144" s="24"/>
      <c r="S144" s="24">
        <f t="shared" si="104"/>
        <v>-11.812080536912756</v>
      </c>
      <c r="T144" s="24">
        <f t="shared" si="105"/>
        <v>-11.834982659232489</v>
      </c>
      <c r="U144" s="115"/>
      <c r="V144" s="109">
        <f t="shared" si="106"/>
        <v>-3.469503045060887</v>
      </c>
      <c r="W144" s="109">
        <f t="shared" si="107"/>
        <v>-8.4695030450608861</v>
      </c>
      <c r="X144" s="109">
        <f t="shared" si="108"/>
        <v>1.530496954939113</v>
      </c>
      <c r="Y144" s="109">
        <f t="shared" si="109"/>
        <v>-11.094428087714254</v>
      </c>
      <c r="Z144" s="109">
        <f t="shared" si="110"/>
        <v>4.1554219975924802</v>
      </c>
      <c r="AA144" s="109">
        <f t="shared" si="111"/>
        <v>0.97847358121330807</v>
      </c>
      <c r="AB144" s="109">
        <f t="shared" si="112"/>
        <v>-4.0215264187866921</v>
      </c>
      <c r="AC144" s="109">
        <f t="shared" si="113"/>
        <v>5.9784735812133079</v>
      </c>
      <c r="AD144" s="109">
        <f t="shared" si="114"/>
        <v>-21.084872755454697</v>
      </c>
      <c r="AE144" s="109">
        <f t="shared" si="115"/>
        <v>23.041819917881313</v>
      </c>
      <c r="AF144" s="109">
        <f t="shared" si="116"/>
        <v>-3.0984216389208838</v>
      </c>
      <c r="AG144" s="109">
        <f t="shared" si="117"/>
        <v>-8.0984216389208843</v>
      </c>
      <c r="AH144" s="109">
        <f t="shared" si="118"/>
        <v>1.9015783610791162</v>
      </c>
      <c r="AI144" s="109">
        <f t="shared" si="119"/>
        <v>-14.216908944610486</v>
      </c>
      <c r="AJ144" s="109">
        <f t="shared" si="120"/>
        <v>8.0200656667687173</v>
      </c>
      <c r="AK144" s="109">
        <f t="shared" si="121"/>
        <v>-3.2152606811426252</v>
      </c>
      <c r="AL144" s="109">
        <f t="shared" si="122"/>
        <v>-8.2152606811426256</v>
      </c>
      <c r="AM144" s="109">
        <f t="shared" si="123"/>
        <v>1.7847393188573748</v>
      </c>
      <c r="AN144" s="109">
        <f t="shared" si="124"/>
        <v>-14.138467784238092</v>
      </c>
      <c r="AO144" s="109">
        <f t="shared" si="125"/>
        <v>7.7079464219528404</v>
      </c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27"/>
      <c r="BV144" s="27"/>
      <c r="BW144" s="27"/>
      <c r="BX144" s="27"/>
      <c r="BY144" s="27"/>
      <c r="BZ144" s="27"/>
      <c r="CA144" s="27"/>
      <c r="CB144" s="27"/>
      <c r="CC144" s="27"/>
      <c r="CD144" s="27"/>
      <c r="CE144" s="27"/>
      <c r="CF144" s="27"/>
      <c r="CG144" s="27"/>
      <c r="CH144" s="27"/>
      <c r="CI144" s="27"/>
      <c r="CJ144" s="27"/>
      <c r="CK144" s="27"/>
      <c r="CL144" s="27"/>
      <c r="CM144" s="27"/>
      <c r="CN144" s="27"/>
      <c r="CO144" s="27"/>
      <c r="CP144" s="27"/>
      <c r="CQ144" s="27"/>
      <c r="CR144" s="27"/>
      <c r="CS144" s="27"/>
      <c r="CT144" s="27"/>
      <c r="CU144" s="27"/>
      <c r="CV144" s="27"/>
      <c r="CW144" s="27"/>
      <c r="CX144" s="27"/>
      <c r="CY144" s="27"/>
      <c r="CZ144" s="27"/>
      <c r="DA144" s="27"/>
      <c r="DB144" s="27"/>
      <c r="DC144" s="27"/>
      <c r="DD144" s="27"/>
      <c r="DE144" s="27"/>
      <c r="DF144" s="27"/>
      <c r="DG144" s="27"/>
      <c r="DH144" s="27"/>
      <c r="DI144" s="27"/>
      <c r="DJ144" s="27"/>
      <c r="DK144" s="27"/>
      <c r="DL144" s="27"/>
      <c r="DM144" s="27"/>
      <c r="DN144" s="27"/>
      <c r="DO144" s="27"/>
      <c r="DP144" s="27"/>
      <c r="DQ144" s="27"/>
      <c r="DR144" s="27"/>
      <c r="DS144" s="27"/>
      <c r="DT144" s="27"/>
      <c r="DU144" s="27"/>
      <c r="DV144" s="27"/>
      <c r="DW144" s="27"/>
      <c r="DX144" s="27"/>
    </row>
    <row r="145" spans="1:128" s="5" customFormat="1" x14ac:dyDescent="0.25">
      <c r="A145" s="22" t="s">
        <v>34</v>
      </c>
      <c r="B145" s="33" t="s">
        <v>115</v>
      </c>
      <c r="C145" s="130" t="s">
        <v>156</v>
      </c>
      <c r="D145" s="26">
        <v>7</v>
      </c>
      <c r="E145" s="90">
        <v>448.09680000000003</v>
      </c>
      <c r="F145" s="90">
        <f t="shared" si="101"/>
        <v>448.40000000000003</v>
      </c>
      <c r="G145" s="149">
        <v>0.2487</v>
      </c>
      <c r="H145" s="149">
        <v>5.45E-2</v>
      </c>
      <c r="I145" s="147">
        <f t="shared" si="102"/>
        <v>0.30320000000000003</v>
      </c>
      <c r="J145" s="91">
        <f t="shared" si="103"/>
        <v>676.46677873473175</v>
      </c>
      <c r="K145" s="59"/>
      <c r="L145" s="58">
        <v>448.2</v>
      </c>
      <c r="M145" s="131"/>
      <c r="N145" s="131"/>
      <c r="O145" s="131">
        <v>0.27829999999999999</v>
      </c>
      <c r="P145" s="58">
        <v>620.9</v>
      </c>
      <c r="Q145" s="24"/>
      <c r="R145" s="24"/>
      <c r="S145" s="24">
        <f t="shared" si="104"/>
        <v>-8.2124010554089821</v>
      </c>
      <c r="T145" s="24">
        <f t="shared" si="105"/>
        <v>-8.2142657232427965</v>
      </c>
      <c r="U145" s="115"/>
      <c r="V145" s="109">
        <f t="shared" si="106"/>
        <v>-3.469503045060887</v>
      </c>
      <c r="W145" s="109">
        <f t="shared" si="107"/>
        <v>-8.4695030450608861</v>
      </c>
      <c r="X145" s="109">
        <f t="shared" si="108"/>
        <v>1.530496954939113</v>
      </c>
      <c r="Y145" s="109">
        <f t="shared" si="109"/>
        <v>-11.094428087714254</v>
      </c>
      <c r="Z145" s="109">
        <f t="shared" si="110"/>
        <v>4.1554219975924802</v>
      </c>
      <c r="AA145" s="109">
        <f t="shared" si="111"/>
        <v>0.97847358121330807</v>
      </c>
      <c r="AB145" s="109">
        <f t="shared" si="112"/>
        <v>-4.0215264187866921</v>
      </c>
      <c r="AC145" s="109">
        <f t="shared" si="113"/>
        <v>5.9784735812133079</v>
      </c>
      <c r="AD145" s="109">
        <f t="shared" si="114"/>
        <v>-21.084872755454697</v>
      </c>
      <c r="AE145" s="109">
        <f t="shared" si="115"/>
        <v>23.041819917881313</v>
      </c>
      <c r="AF145" s="109">
        <f t="shared" si="116"/>
        <v>-3.0984216389208838</v>
      </c>
      <c r="AG145" s="109">
        <f t="shared" si="117"/>
        <v>-8.0984216389208843</v>
      </c>
      <c r="AH145" s="109">
        <f t="shared" si="118"/>
        <v>1.9015783610791162</v>
      </c>
      <c r="AI145" s="109">
        <f t="shared" si="119"/>
        <v>-14.216908944610486</v>
      </c>
      <c r="AJ145" s="109">
        <f t="shared" si="120"/>
        <v>8.0200656667687173</v>
      </c>
      <c r="AK145" s="109">
        <f t="shared" si="121"/>
        <v>-3.2152606811426252</v>
      </c>
      <c r="AL145" s="109">
        <f t="shared" si="122"/>
        <v>-8.2152606811426256</v>
      </c>
      <c r="AM145" s="109">
        <f t="shared" si="123"/>
        <v>1.7847393188573748</v>
      </c>
      <c r="AN145" s="109">
        <f t="shared" si="124"/>
        <v>-14.138467784238092</v>
      </c>
      <c r="AO145" s="109">
        <f t="shared" si="125"/>
        <v>7.7079464219528404</v>
      </c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27"/>
      <c r="BV145" s="27"/>
      <c r="BW145" s="27"/>
      <c r="BX145" s="27"/>
      <c r="BY145" s="27"/>
      <c r="BZ145" s="27"/>
      <c r="CA145" s="27"/>
      <c r="CB145" s="27"/>
      <c r="CC145" s="27"/>
      <c r="CD145" s="27"/>
      <c r="CE145" s="27"/>
      <c r="CF145" s="27"/>
      <c r="CG145" s="27"/>
      <c r="CH145" s="27"/>
      <c r="CI145" s="27"/>
      <c r="CJ145" s="27"/>
      <c r="CK145" s="27"/>
      <c r="CL145" s="27"/>
      <c r="CM145" s="27"/>
      <c r="CN145" s="27"/>
      <c r="CO145" s="27"/>
      <c r="CP145" s="27"/>
      <c r="CQ145" s="27"/>
      <c r="CR145" s="27"/>
      <c r="CS145" s="27"/>
      <c r="CT145" s="27"/>
      <c r="CU145" s="27"/>
      <c r="CV145" s="27"/>
      <c r="CW145" s="27"/>
      <c r="CX145" s="27"/>
      <c r="CY145" s="27"/>
      <c r="CZ145" s="27"/>
      <c r="DA145" s="27"/>
      <c r="DB145" s="27"/>
      <c r="DC145" s="27"/>
      <c r="DD145" s="27"/>
      <c r="DE145" s="27"/>
      <c r="DF145" s="27"/>
      <c r="DG145" s="27"/>
      <c r="DH145" s="27"/>
      <c r="DI145" s="27"/>
      <c r="DJ145" s="27"/>
      <c r="DK145" s="27"/>
      <c r="DL145" s="27"/>
      <c r="DM145" s="27"/>
      <c r="DN145" s="27"/>
      <c r="DO145" s="27"/>
      <c r="DP145" s="27"/>
      <c r="DQ145" s="27"/>
      <c r="DR145" s="27"/>
      <c r="DS145" s="27"/>
      <c r="DT145" s="27"/>
      <c r="DU145" s="27"/>
      <c r="DV145" s="27"/>
      <c r="DW145" s="27"/>
      <c r="DX145" s="27"/>
    </row>
    <row r="146" spans="1:128" s="5" customFormat="1" x14ac:dyDescent="0.25">
      <c r="A146" s="22" t="s">
        <v>34</v>
      </c>
      <c r="B146" s="33" t="s">
        <v>115</v>
      </c>
      <c r="C146" s="130" t="s">
        <v>156</v>
      </c>
      <c r="D146" s="26">
        <v>8</v>
      </c>
      <c r="E146" s="90">
        <v>447.20329999999996</v>
      </c>
      <c r="F146" s="90">
        <f t="shared" si="101"/>
        <v>447.79999999999995</v>
      </c>
      <c r="G146" s="149">
        <v>0.49809999999999999</v>
      </c>
      <c r="H146" s="149">
        <v>9.8599999999999993E-2</v>
      </c>
      <c r="I146" s="147">
        <f t="shared" si="102"/>
        <v>0.59670000000000001</v>
      </c>
      <c r="J146" s="91">
        <f t="shared" si="103"/>
        <v>1333.6209653771712</v>
      </c>
      <c r="K146" s="59"/>
      <c r="L146" s="58">
        <v>447.8</v>
      </c>
      <c r="M146" s="131"/>
      <c r="N146" s="131"/>
      <c r="O146" s="131">
        <v>0.50549999999999995</v>
      </c>
      <c r="P146" s="58">
        <v>1128.8</v>
      </c>
      <c r="Q146" s="24"/>
      <c r="R146" s="24"/>
      <c r="S146" s="24">
        <f t="shared" si="104"/>
        <v>-15.284062342885882</v>
      </c>
      <c r="T146" s="24">
        <f t="shared" si="105"/>
        <v>-15.358259257662784</v>
      </c>
      <c r="U146" s="115"/>
      <c r="V146" s="109">
        <f t="shared" si="106"/>
        <v>-3.469503045060887</v>
      </c>
      <c r="W146" s="109">
        <f t="shared" si="107"/>
        <v>-8.4695030450608861</v>
      </c>
      <c r="X146" s="109">
        <f t="shared" si="108"/>
        <v>1.530496954939113</v>
      </c>
      <c r="Y146" s="109">
        <f t="shared" si="109"/>
        <v>-11.094428087714254</v>
      </c>
      <c r="Z146" s="109">
        <f t="shared" si="110"/>
        <v>4.1554219975924802</v>
      </c>
      <c r="AA146" s="109">
        <f t="shared" si="111"/>
        <v>0.97847358121330807</v>
      </c>
      <c r="AB146" s="109">
        <f t="shared" si="112"/>
        <v>-4.0215264187866921</v>
      </c>
      <c r="AC146" s="109">
        <f t="shared" si="113"/>
        <v>5.9784735812133079</v>
      </c>
      <c r="AD146" s="109">
        <f t="shared" si="114"/>
        <v>-21.084872755454697</v>
      </c>
      <c r="AE146" s="109">
        <f t="shared" si="115"/>
        <v>23.041819917881313</v>
      </c>
      <c r="AF146" s="109">
        <f t="shared" si="116"/>
        <v>-3.0984216389208838</v>
      </c>
      <c r="AG146" s="109">
        <f t="shared" si="117"/>
        <v>-8.0984216389208843</v>
      </c>
      <c r="AH146" s="109">
        <f t="shared" si="118"/>
        <v>1.9015783610791162</v>
      </c>
      <c r="AI146" s="109">
        <f t="shared" si="119"/>
        <v>-14.216908944610486</v>
      </c>
      <c r="AJ146" s="109">
        <f t="shared" si="120"/>
        <v>8.0200656667687173</v>
      </c>
      <c r="AK146" s="109">
        <f t="shared" si="121"/>
        <v>-3.2152606811426252</v>
      </c>
      <c r="AL146" s="109">
        <f t="shared" si="122"/>
        <v>-8.2152606811426256</v>
      </c>
      <c r="AM146" s="109">
        <f t="shared" si="123"/>
        <v>1.7847393188573748</v>
      </c>
      <c r="AN146" s="109">
        <f t="shared" si="124"/>
        <v>-14.138467784238092</v>
      </c>
      <c r="AO146" s="109">
        <f t="shared" si="125"/>
        <v>7.7079464219528404</v>
      </c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27"/>
      <c r="BV146" s="27"/>
      <c r="BW146" s="27"/>
      <c r="BX146" s="27"/>
      <c r="BY146" s="27"/>
      <c r="BZ146" s="27"/>
      <c r="CA146" s="27"/>
      <c r="CB146" s="27"/>
      <c r="CC146" s="27"/>
      <c r="CD146" s="27"/>
      <c r="CE146" s="27"/>
      <c r="CF146" s="27"/>
      <c r="CG146" s="27"/>
      <c r="CH146" s="27"/>
      <c r="CI146" s="27"/>
      <c r="CJ146" s="27"/>
      <c r="CK146" s="27"/>
      <c r="CL146" s="27"/>
      <c r="CM146" s="27"/>
      <c r="CN146" s="27"/>
      <c r="CO146" s="27"/>
      <c r="CP146" s="27"/>
      <c r="CQ146" s="27"/>
      <c r="CR146" s="27"/>
      <c r="CS146" s="27"/>
      <c r="CT146" s="27"/>
      <c r="CU146" s="27"/>
      <c r="CV146" s="27"/>
      <c r="CW146" s="27"/>
      <c r="CX146" s="27"/>
      <c r="CY146" s="27"/>
      <c r="CZ146" s="27"/>
      <c r="DA146" s="27"/>
      <c r="DB146" s="27"/>
      <c r="DC146" s="27"/>
      <c r="DD146" s="27"/>
      <c r="DE146" s="27"/>
      <c r="DF146" s="27"/>
      <c r="DG146" s="27"/>
      <c r="DH146" s="27"/>
      <c r="DI146" s="27"/>
      <c r="DJ146" s="27"/>
      <c r="DK146" s="27"/>
      <c r="DL146" s="27"/>
      <c r="DM146" s="27"/>
      <c r="DN146" s="27"/>
      <c r="DO146" s="27"/>
      <c r="DP146" s="27"/>
      <c r="DQ146" s="27"/>
      <c r="DR146" s="27"/>
      <c r="DS146" s="27"/>
      <c r="DT146" s="27"/>
      <c r="DU146" s="27"/>
      <c r="DV146" s="27"/>
      <c r="DW146" s="27"/>
      <c r="DX146" s="27"/>
    </row>
    <row r="147" spans="1:128" s="5" customFormat="1" x14ac:dyDescent="0.25">
      <c r="A147" s="22" t="s">
        <v>34</v>
      </c>
      <c r="B147" s="33" t="s">
        <v>115</v>
      </c>
      <c r="C147" s="130" t="s">
        <v>156</v>
      </c>
      <c r="D147" s="26">
        <v>9</v>
      </c>
      <c r="E147" s="90">
        <v>447.5471</v>
      </c>
      <c r="F147" s="90">
        <f t="shared" si="101"/>
        <v>449.4</v>
      </c>
      <c r="G147" s="149">
        <v>1.6044</v>
      </c>
      <c r="H147" s="149">
        <v>0.2485</v>
      </c>
      <c r="I147" s="147">
        <f t="shared" si="102"/>
        <v>1.8529</v>
      </c>
      <c r="J147" s="91">
        <f t="shared" si="103"/>
        <v>4133.6645764404029</v>
      </c>
      <c r="K147" s="59"/>
      <c r="L147" s="58">
        <v>449.4</v>
      </c>
      <c r="M147" s="131"/>
      <c r="N147" s="131"/>
      <c r="O147" s="131">
        <v>1.7649999999999999</v>
      </c>
      <c r="P147" s="58">
        <v>3927.4</v>
      </c>
      <c r="Q147" s="24"/>
      <c r="R147" s="24"/>
      <c r="S147" s="24">
        <f t="shared" si="104"/>
        <v>-4.7439149441416211</v>
      </c>
      <c r="T147" s="24">
        <f t="shared" si="105"/>
        <v>-4.9898721249904163</v>
      </c>
      <c r="U147" s="115"/>
      <c r="V147" s="109">
        <f t="shared" si="106"/>
        <v>-3.469503045060887</v>
      </c>
      <c r="W147" s="109">
        <f t="shared" si="107"/>
        <v>-8.4695030450608861</v>
      </c>
      <c r="X147" s="109">
        <f t="shared" si="108"/>
        <v>1.530496954939113</v>
      </c>
      <c r="Y147" s="109">
        <f t="shared" si="109"/>
        <v>-11.094428087714254</v>
      </c>
      <c r="Z147" s="109">
        <f t="shared" si="110"/>
        <v>4.1554219975924802</v>
      </c>
      <c r="AA147" s="109">
        <f t="shared" si="111"/>
        <v>0.97847358121330807</v>
      </c>
      <c r="AB147" s="109">
        <f t="shared" si="112"/>
        <v>-4.0215264187866921</v>
      </c>
      <c r="AC147" s="109">
        <f t="shared" si="113"/>
        <v>5.9784735812133079</v>
      </c>
      <c r="AD147" s="109">
        <f t="shared" si="114"/>
        <v>-21.084872755454697</v>
      </c>
      <c r="AE147" s="109">
        <f t="shared" si="115"/>
        <v>23.041819917881313</v>
      </c>
      <c r="AF147" s="109">
        <f t="shared" si="116"/>
        <v>-3.0984216389208838</v>
      </c>
      <c r="AG147" s="109">
        <f t="shared" si="117"/>
        <v>-8.0984216389208843</v>
      </c>
      <c r="AH147" s="109">
        <f t="shared" si="118"/>
        <v>1.9015783610791162</v>
      </c>
      <c r="AI147" s="109">
        <f t="shared" si="119"/>
        <v>-14.216908944610486</v>
      </c>
      <c r="AJ147" s="109">
        <f t="shared" si="120"/>
        <v>8.0200656667687173</v>
      </c>
      <c r="AK147" s="109">
        <f t="shared" si="121"/>
        <v>-3.2152606811426252</v>
      </c>
      <c r="AL147" s="109">
        <f t="shared" si="122"/>
        <v>-8.2152606811426256</v>
      </c>
      <c r="AM147" s="109">
        <f t="shared" si="123"/>
        <v>1.7847393188573748</v>
      </c>
      <c r="AN147" s="109">
        <f t="shared" si="124"/>
        <v>-14.138467784238092</v>
      </c>
      <c r="AO147" s="109">
        <f t="shared" si="125"/>
        <v>7.7079464219528404</v>
      </c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  <c r="CC147" s="27"/>
      <c r="CD147" s="27"/>
      <c r="CE147" s="27"/>
      <c r="CF147" s="27"/>
      <c r="CG147" s="27"/>
      <c r="CH147" s="27"/>
      <c r="CI147" s="27"/>
      <c r="CJ147" s="27"/>
      <c r="CK147" s="27"/>
      <c r="CL147" s="27"/>
      <c r="CM147" s="27"/>
      <c r="CN147" s="27"/>
      <c r="CO147" s="27"/>
      <c r="CP147" s="27"/>
      <c r="CQ147" s="27"/>
      <c r="CR147" s="27"/>
      <c r="CS147" s="27"/>
      <c r="CT147" s="27"/>
      <c r="CU147" s="27"/>
      <c r="CV147" s="27"/>
      <c r="CW147" s="27"/>
      <c r="CX147" s="27"/>
      <c r="CY147" s="27"/>
      <c r="CZ147" s="27"/>
      <c r="DA147" s="27"/>
      <c r="DB147" s="27"/>
      <c r="DC147" s="27"/>
      <c r="DD147" s="27"/>
      <c r="DE147" s="27"/>
      <c r="DF147" s="27"/>
      <c r="DG147" s="27"/>
      <c r="DH147" s="27"/>
      <c r="DI147" s="27"/>
      <c r="DJ147" s="27"/>
      <c r="DK147" s="27"/>
      <c r="DL147" s="27"/>
      <c r="DM147" s="27"/>
      <c r="DN147" s="27"/>
      <c r="DO147" s="27"/>
      <c r="DP147" s="27"/>
      <c r="DQ147" s="27"/>
      <c r="DR147" s="27"/>
      <c r="DS147" s="27"/>
      <c r="DT147" s="27"/>
      <c r="DU147" s="27"/>
      <c r="DV147" s="27"/>
      <c r="DW147" s="27"/>
      <c r="DX147" s="27"/>
    </row>
    <row r="148" spans="1:128" s="27" customFormat="1" x14ac:dyDescent="0.25">
      <c r="A148" s="26" t="s">
        <v>83</v>
      </c>
      <c r="B148" s="36" t="s">
        <v>116</v>
      </c>
      <c r="C148" s="124" t="s">
        <v>123</v>
      </c>
      <c r="D148" s="26">
        <v>1</v>
      </c>
      <c r="E148" s="90">
        <v>446.57120000000003</v>
      </c>
      <c r="F148" s="90">
        <f t="shared" si="101"/>
        <v>446.60000000000008</v>
      </c>
      <c r="G148" s="149">
        <v>1.8700000000000001E-2</v>
      </c>
      <c r="H148" s="149">
        <v>1.01E-2</v>
      </c>
      <c r="I148" s="147">
        <f t="shared" si="102"/>
        <v>2.8799999999999999E-2</v>
      </c>
      <c r="J148" s="91">
        <f t="shared" si="103"/>
        <v>64.48982626078579</v>
      </c>
      <c r="K148" s="58">
        <v>446.8</v>
      </c>
      <c r="L148" s="58">
        <v>446.8</v>
      </c>
      <c r="M148" s="131"/>
      <c r="N148" s="131"/>
      <c r="O148" s="131">
        <v>2.4400000000000002E-2</v>
      </c>
      <c r="P148" s="58">
        <v>54.6</v>
      </c>
      <c r="Q148" s="24"/>
      <c r="R148" s="24"/>
      <c r="S148" s="24">
        <f t="shared" si="104"/>
        <v>-15.277777777777771</v>
      </c>
      <c r="T148" s="24">
        <f t="shared" si="105"/>
        <v>-15.3354828725899</v>
      </c>
      <c r="U148" s="115"/>
      <c r="V148" s="109">
        <f t="shared" si="106"/>
        <v>-3.469503045060887</v>
      </c>
      <c r="W148" s="109">
        <f t="shared" si="107"/>
        <v>-8.4695030450608861</v>
      </c>
      <c r="X148" s="109">
        <f t="shared" si="108"/>
        <v>1.530496954939113</v>
      </c>
      <c r="Y148" s="109">
        <f t="shared" si="109"/>
        <v>-11.094428087714254</v>
      </c>
      <c r="Z148" s="109">
        <f t="shared" si="110"/>
        <v>4.1554219975924802</v>
      </c>
      <c r="AA148" s="109">
        <f t="shared" si="111"/>
        <v>0.97847358121330807</v>
      </c>
      <c r="AB148" s="109">
        <f t="shared" si="112"/>
        <v>-4.0215264187866921</v>
      </c>
      <c r="AC148" s="109">
        <f t="shared" si="113"/>
        <v>5.9784735812133079</v>
      </c>
      <c r="AD148" s="109">
        <f t="shared" si="114"/>
        <v>-21.084872755454697</v>
      </c>
      <c r="AE148" s="109">
        <f t="shared" si="115"/>
        <v>23.041819917881313</v>
      </c>
      <c r="AF148" s="109">
        <f t="shared" si="116"/>
        <v>-3.0984216389208838</v>
      </c>
      <c r="AG148" s="109">
        <f t="shared" si="117"/>
        <v>-8.0984216389208843</v>
      </c>
      <c r="AH148" s="109">
        <f t="shared" si="118"/>
        <v>1.9015783610791162</v>
      </c>
      <c r="AI148" s="109">
        <f t="shared" si="119"/>
        <v>-14.216908944610486</v>
      </c>
      <c r="AJ148" s="109">
        <f t="shared" si="120"/>
        <v>8.0200656667687173</v>
      </c>
      <c r="AK148" s="109">
        <f t="shared" si="121"/>
        <v>-3.2152606811426252</v>
      </c>
      <c r="AL148" s="109">
        <f t="shared" si="122"/>
        <v>-8.2152606811426256</v>
      </c>
      <c r="AM148" s="109">
        <f t="shared" si="123"/>
        <v>1.7847393188573748</v>
      </c>
      <c r="AN148" s="109">
        <f t="shared" si="124"/>
        <v>-14.138467784238092</v>
      </c>
      <c r="AO148" s="109">
        <f t="shared" si="125"/>
        <v>7.7079464219528404</v>
      </c>
    </row>
    <row r="149" spans="1:128" s="27" customFormat="1" x14ac:dyDescent="0.25">
      <c r="A149" s="26" t="s">
        <v>83</v>
      </c>
      <c r="B149" s="36" t="s">
        <v>116</v>
      </c>
      <c r="C149" s="124" t="s">
        <v>123</v>
      </c>
      <c r="D149" s="26">
        <v>2</v>
      </c>
      <c r="E149" s="90">
        <v>447.6651</v>
      </c>
      <c r="F149" s="90">
        <f t="shared" si="101"/>
        <v>447.7</v>
      </c>
      <c r="G149" s="149">
        <v>2.3099999999999999E-2</v>
      </c>
      <c r="H149" s="149">
        <v>1.18E-2</v>
      </c>
      <c r="I149" s="147">
        <f t="shared" si="102"/>
        <v>3.49E-2</v>
      </c>
      <c r="J149" s="91">
        <f t="shared" si="103"/>
        <v>77.957770818668905</v>
      </c>
      <c r="K149" s="58">
        <v>447.8</v>
      </c>
      <c r="L149" s="58">
        <v>447.8</v>
      </c>
      <c r="M149" s="131"/>
      <c r="N149" s="131"/>
      <c r="O149" s="131">
        <v>3.1099999999999999E-2</v>
      </c>
      <c r="P149" s="58">
        <v>69.5</v>
      </c>
      <c r="Q149" s="24"/>
      <c r="R149" s="24"/>
      <c r="S149" s="24">
        <f t="shared" si="104"/>
        <v>-10.888252148997138</v>
      </c>
      <c r="T149" s="24">
        <f t="shared" si="105"/>
        <v>-10.849169659227204</v>
      </c>
      <c r="U149" s="115"/>
      <c r="V149" s="109">
        <f t="shared" si="106"/>
        <v>-3.469503045060887</v>
      </c>
      <c r="W149" s="109">
        <f t="shared" si="107"/>
        <v>-8.4695030450608861</v>
      </c>
      <c r="X149" s="109">
        <f t="shared" si="108"/>
        <v>1.530496954939113</v>
      </c>
      <c r="Y149" s="109">
        <f t="shared" si="109"/>
        <v>-11.094428087714254</v>
      </c>
      <c r="Z149" s="109">
        <f t="shared" si="110"/>
        <v>4.1554219975924802</v>
      </c>
      <c r="AA149" s="109">
        <f t="shared" si="111"/>
        <v>0.97847358121330807</v>
      </c>
      <c r="AB149" s="109">
        <f t="shared" si="112"/>
        <v>-4.0215264187866921</v>
      </c>
      <c r="AC149" s="109">
        <f t="shared" si="113"/>
        <v>5.9784735812133079</v>
      </c>
      <c r="AD149" s="109">
        <f t="shared" si="114"/>
        <v>-21.084872755454697</v>
      </c>
      <c r="AE149" s="109">
        <f t="shared" si="115"/>
        <v>23.041819917881313</v>
      </c>
      <c r="AF149" s="109">
        <f t="shared" si="116"/>
        <v>-3.0984216389208838</v>
      </c>
      <c r="AG149" s="109">
        <f t="shared" si="117"/>
        <v>-8.0984216389208843</v>
      </c>
      <c r="AH149" s="109">
        <f t="shared" si="118"/>
        <v>1.9015783610791162</v>
      </c>
      <c r="AI149" s="109">
        <f t="shared" si="119"/>
        <v>-14.216908944610486</v>
      </c>
      <c r="AJ149" s="109">
        <f t="shared" si="120"/>
        <v>8.0200656667687173</v>
      </c>
      <c r="AK149" s="109">
        <f t="shared" si="121"/>
        <v>-3.2152606811426252</v>
      </c>
      <c r="AL149" s="109">
        <f t="shared" si="122"/>
        <v>-8.2152606811426256</v>
      </c>
      <c r="AM149" s="109">
        <f t="shared" si="123"/>
        <v>1.7847393188573748</v>
      </c>
      <c r="AN149" s="109">
        <f t="shared" si="124"/>
        <v>-14.138467784238092</v>
      </c>
      <c r="AO149" s="109">
        <f t="shared" si="125"/>
        <v>7.7079464219528404</v>
      </c>
    </row>
    <row r="150" spans="1:128" s="27" customFormat="1" x14ac:dyDescent="0.25">
      <c r="A150" s="26" t="s">
        <v>83</v>
      </c>
      <c r="B150" s="36" t="s">
        <v>116</v>
      </c>
      <c r="C150" s="124" t="s">
        <v>123</v>
      </c>
      <c r="D150" s="26">
        <v>3</v>
      </c>
      <c r="E150" s="90">
        <v>448.15610000000004</v>
      </c>
      <c r="F150" s="90">
        <f t="shared" si="101"/>
        <v>448.20000000000005</v>
      </c>
      <c r="G150" s="149">
        <v>3.4700000000000002E-2</v>
      </c>
      <c r="H150" s="149">
        <v>9.1999999999999998E-3</v>
      </c>
      <c r="I150" s="147">
        <f t="shared" si="102"/>
        <v>4.3900000000000002E-2</v>
      </c>
      <c r="J150" s="91">
        <f t="shared" si="103"/>
        <v>97.953318577960516</v>
      </c>
      <c r="K150" s="58">
        <v>448.4</v>
      </c>
      <c r="L150" s="58">
        <v>448.4</v>
      </c>
      <c r="M150" s="131"/>
      <c r="N150" s="131"/>
      <c r="O150" s="131">
        <v>4.1599999999999998E-2</v>
      </c>
      <c r="P150" s="58">
        <v>92.8</v>
      </c>
      <c r="Q150" s="24"/>
      <c r="R150" s="24"/>
      <c r="S150" s="24">
        <f t="shared" si="104"/>
        <v>-5.2391799544419211</v>
      </c>
      <c r="T150" s="24">
        <f t="shared" si="105"/>
        <v>-5.260994372394868</v>
      </c>
      <c r="U150" s="115"/>
      <c r="V150" s="109">
        <f t="shared" si="106"/>
        <v>-3.469503045060887</v>
      </c>
      <c r="W150" s="109">
        <f t="shared" si="107"/>
        <v>-8.4695030450608861</v>
      </c>
      <c r="X150" s="109">
        <f t="shared" si="108"/>
        <v>1.530496954939113</v>
      </c>
      <c r="Y150" s="109">
        <f t="shared" si="109"/>
        <v>-11.094428087714254</v>
      </c>
      <c r="Z150" s="109">
        <f t="shared" si="110"/>
        <v>4.1554219975924802</v>
      </c>
      <c r="AA150" s="109">
        <f t="shared" si="111"/>
        <v>0.97847358121330807</v>
      </c>
      <c r="AB150" s="109">
        <f t="shared" si="112"/>
        <v>-4.0215264187866921</v>
      </c>
      <c r="AC150" s="109">
        <f t="shared" si="113"/>
        <v>5.9784735812133079</v>
      </c>
      <c r="AD150" s="109">
        <f t="shared" si="114"/>
        <v>-21.084872755454697</v>
      </c>
      <c r="AE150" s="109">
        <f t="shared" si="115"/>
        <v>23.041819917881313</v>
      </c>
      <c r="AF150" s="109">
        <f t="shared" si="116"/>
        <v>-3.0984216389208838</v>
      </c>
      <c r="AG150" s="109">
        <f t="shared" si="117"/>
        <v>-8.0984216389208843</v>
      </c>
      <c r="AH150" s="109">
        <f t="shared" si="118"/>
        <v>1.9015783610791162</v>
      </c>
      <c r="AI150" s="109">
        <f t="shared" si="119"/>
        <v>-14.216908944610486</v>
      </c>
      <c r="AJ150" s="109">
        <f t="shared" si="120"/>
        <v>8.0200656667687173</v>
      </c>
      <c r="AK150" s="109">
        <f t="shared" si="121"/>
        <v>-3.2152606811426252</v>
      </c>
      <c r="AL150" s="109">
        <f t="shared" si="122"/>
        <v>-8.2152606811426256</v>
      </c>
      <c r="AM150" s="109">
        <f t="shared" si="123"/>
        <v>1.7847393188573748</v>
      </c>
      <c r="AN150" s="109">
        <f t="shared" si="124"/>
        <v>-14.138467784238092</v>
      </c>
      <c r="AO150" s="109">
        <f t="shared" si="125"/>
        <v>7.7079464219528404</v>
      </c>
    </row>
    <row r="151" spans="1:128" s="27" customFormat="1" x14ac:dyDescent="0.25">
      <c r="A151" s="26" t="s">
        <v>83</v>
      </c>
      <c r="B151" s="36" t="s">
        <v>116</v>
      </c>
      <c r="C151" s="124" t="s">
        <v>123</v>
      </c>
      <c r="D151" s="26">
        <v>4</v>
      </c>
      <c r="E151" s="90">
        <v>447.84009999999995</v>
      </c>
      <c r="F151" s="90">
        <f t="shared" si="101"/>
        <v>447.89999999999992</v>
      </c>
      <c r="G151" s="149">
        <v>5.0999999999999997E-2</v>
      </c>
      <c r="H151" s="149">
        <v>8.8999999999999999E-3</v>
      </c>
      <c r="I151" s="147">
        <f t="shared" si="102"/>
        <v>5.9899999999999995E-2</v>
      </c>
      <c r="J151" s="91">
        <f t="shared" si="103"/>
        <v>133.74634541556355</v>
      </c>
      <c r="K151" s="58">
        <v>448.1</v>
      </c>
      <c r="L151" s="58">
        <v>448.1</v>
      </c>
      <c r="M151" s="131"/>
      <c r="N151" s="131"/>
      <c r="O151" s="131">
        <v>5.7700000000000001E-2</v>
      </c>
      <c r="P151" s="58">
        <v>128.80000000000001</v>
      </c>
      <c r="Q151" s="24"/>
      <c r="R151" s="24"/>
      <c r="S151" s="24">
        <f t="shared" si="104"/>
        <v>-3.6727879799666003</v>
      </c>
      <c r="T151" s="24">
        <f t="shared" si="105"/>
        <v>-3.698303232282528</v>
      </c>
      <c r="U151" s="115"/>
      <c r="V151" s="109">
        <f t="shared" si="106"/>
        <v>-3.469503045060887</v>
      </c>
      <c r="W151" s="109">
        <f t="shared" si="107"/>
        <v>-8.4695030450608861</v>
      </c>
      <c r="X151" s="109">
        <f t="shared" si="108"/>
        <v>1.530496954939113</v>
      </c>
      <c r="Y151" s="109">
        <f t="shared" si="109"/>
        <v>-11.094428087714254</v>
      </c>
      <c r="Z151" s="109">
        <f t="shared" si="110"/>
        <v>4.1554219975924802</v>
      </c>
      <c r="AA151" s="109">
        <f t="shared" si="111"/>
        <v>0.97847358121330807</v>
      </c>
      <c r="AB151" s="109">
        <f t="shared" si="112"/>
        <v>-4.0215264187866921</v>
      </c>
      <c r="AC151" s="109">
        <f t="shared" si="113"/>
        <v>5.9784735812133079</v>
      </c>
      <c r="AD151" s="109">
        <f t="shared" si="114"/>
        <v>-21.084872755454697</v>
      </c>
      <c r="AE151" s="109">
        <f t="shared" si="115"/>
        <v>23.041819917881313</v>
      </c>
      <c r="AF151" s="109">
        <f t="shared" si="116"/>
        <v>-3.0984216389208838</v>
      </c>
      <c r="AG151" s="109">
        <f t="shared" si="117"/>
        <v>-8.0984216389208843</v>
      </c>
      <c r="AH151" s="109">
        <f t="shared" si="118"/>
        <v>1.9015783610791162</v>
      </c>
      <c r="AI151" s="109">
        <f t="shared" si="119"/>
        <v>-14.216908944610486</v>
      </c>
      <c r="AJ151" s="109">
        <f t="shared" si="120"/>
        <v>8.0200656667687173</v>
      </c>
      <c r="AK151" s="109">
        <f t="shared" si="121"/>
        <v>-3.2152606811426252</v>
      </c>
      <c r="AL151" s="109">
        <f t="shared" si="122"/>
        <v>-8.2152606811426256</v>
      </c>
      <c r="AM151" s="109">
        <f t="shared" si="123"/>
        <v>1.7847393188573748</v>
      </c>
      <c r="AN151" s="109">
        <f t="shared" si="124"/>
        <v>-14.138467784238092</v>
      </c>
      <c r="AO151" s="109">
        <f t="shared" si="125"/>
        <v>7.7079464219528404</v>
      </c>
    </row>
    <row r="152" spans="1:128" s="27" customFormat="1" x14ac:dyDescent="0.25">
      <c r="A152" s="26" t="s">
        <v>83</v>
      </c>
      <c r="B152" s="36" t="s">
        <v>116</v>
      </c>
      <c r="C152" s="124" t="s">
        <v>123</v>
      </c>
      <c r="D152" s="26">
        <v>5</v>
      </c>
      <c r="E152" s="90">
        <v>447.29820000000001</v>
      </c>
      <c r="F152" s="90">
        <f t="shared" si="101"/>
        <v>447.40000000000003</v>
      </c>
      <c r="G152" s="149">
        <v>9.1899999999999996E-2</v>
      </c>
      <c r="H152" s="149">
        <v>9.9000000000000008E-3</v>
      </c>
      <c r="I152" s="147">
        <f t="shared" si="102"/>
        <v>0.1018</v>
      </c>
      <c r="J152" s="91">
        <f t="shared" si="103"/>
        <v>227.56911956498956</v>
      </c>
      <c r="K152" s="58">
        <v>445.5</v>
      </c>
      <c r="L152" s="58">
        <v>445.5</v>
      </c>
      <c r="M152" s="131"/>
      <c r="N152" s="131"/>
      <c r="O152" s="131">
        <v>9.7100000000000006E-2</v>
      </c>
      <c r="P152" s="58">
        <v>218</v>
      </c>
      <c r="Q152" s="24"/>
      <c r="R152" s="24"/>
      <c r="S152" s="24">
        <f t="shared" si="104"/>
        <v>-4.6168958742632569</v>
      </c>
      <c r="T152" s="24">
        <f t="shared" si="105"/>
        <v>-4.2049288511909886</v>
      </c>
      <c r="U152" s="115"/>
      <c r="V152" s="109">
        <f t="shared" si="106"/>
        <v>-3.469503045060887</v>
      </c>
      <c r="W152" s="109">
        <f t="shared" si="107"/>
        <v>-8.4695030450608861</v>
      </c>
      <c r="X152" s="109">
        <f t="shared" si="108"/>
        <v>1.530496954939113</v>
      </c>
      <c r="Y152" s="109">
        <f t="shared" si="109"/>
        <v>-11.094428087714254</v>
      </c>
      <c r="Z152" s="109">
        <f t="shared" si="110"/>
        <v>4.1554219975924802</v>
      </c>
      <c r="AA152" s="109">
        <f t="shared" si="111"/>
        <v>0.97847358121330807</v>
      </c>
      <c r="AB152" s="109">
        <f t="shared" si="112"/>
        <v>-4.0215264187866921</v>
      </c>
      <c r="AC152" s="109">
        <f t="shared" si="113"/>
        <v>5.9784735812133079</v>
      </c>
      <c r="AD152" s="109">
        <f t="shared" si="114"/>
        <v>-21.084872755454697</v>
      </c>
      <c r="AE152" s="109">
        <f t="shared" si="115"/>
        <v>23.041819917881313</v>
      </c>
      <c r="AF152" s="109">
        <f t="shared" si="116"/>
        <v>-3.0984216389208838</v>
      </c>
      <c r="AG152" s="109">
        <f t="shared" si="117"/>
        <v>-8.0984216389208843</v>
      </c>
      <c r="AH152" s="109">
        <f t="shared" si="118"/>
        <v>1.9015783610791162</v>
      </c>
      <c r="AI152" s="109">
        <f t="shared" si="119"/>
        <v>-14.216908944610486</v>
      </c>
      <c r="AJ152" s="109">
        <f t="shared" si="120"/>
        <v>8.0200656667687173</v>
      </c>
      <c r="AK152" s="109">
        <f t="shared" si="121"/>
        <v>-3.2152606811426252</v>
      </c>
      <c r="AL152" s="109">
        <f t="shared" si="122"/>
        <v>-8.2152606811426256</v>
      </c>
      <c r="AM152" s="109">
        <f t="shared" si="123"/>
        <v>1.7847393188573748</v>
      </c>
      <c r="AN152" s="109">
        <f t="shared" si="124"/>
        <v>-14.138467784238092</v>
      </c>
      <c r="AO152" s="109">
        <f t="shared" si="125"/>
        <v>7.7079464219528404</v>
      </c>
    </row>
    <row r="153" spans="1:128" s="27" customFormat="1" x14ac:dyDescent="0.25">
      <c r="A153" s="26" t="s">
        <v>83</v>
      </c>
      <c r="B153" s="36" t="s">
        <v>116</v>
      </c>
      <c r="C153" s="124" t="s">
        <v>123</v>
      </c>
      <c r="D153" s="26">
        <v>6</v>
      </c>
      <c r="E153" s="90">
        <v>447.04300000000001</v>
      </c>
      <c r="F153" s="90">
        <f t="shared" si="101"/>
        <v>447.20000000000005</v>
      </c>
      <c r="G153" s="149">
        <v>0.1376</v>
      </c>
      <c r="H153" s="149">
        <v>1.9400000000000001E-2</v>
      </c>
      <c r="I153" s="147">
        <f t="shared" si="102"/>
        <v>0.157</v>
      </c>
      <c r="J153" s="91">
        <f t="shared" si="103"/>
        <v>351.15010227395715</v>
      </c>
      <c r="K153" s="58">
        <v>447.4</v>
      </c>
      <c r="L153" s="58">
        <v>447.4</v>
      </c>
      <c r="M153" s="131"/>
      <c r="N153" s="131"/>
      <c r="O153" s="131">
        <v>0.1487</v>
      </c>
      <c r="P153" s="58">
        <v>332.4</v>
      </c>
      <c r="Q153" s="24"/>
      <c r="R153" s="24"/>
      <c r="S153" s="24">
        <f t="shared" si="104"/>
        <v>-5.2866242038216571</v>
      </c>
      <c r="T153" s="24">
        <f t="shared" si="105"/>
        <v>-5.339626032439222</v>
      </c>
      <c r="U153" s="115"/>
      <c r="V153" s="109">
        <f t="shared" si="106"/>
        <v>-3.469503045060887</v>
      </c>
      <c r="W153" s="109">
        <f t="shared" si="107"/>
        <v>-8.4695030450608861</v>
      </c>
      <c r="X153" s="109">
        <f t="shared" si="108"/>
        <v>1.530496954939113</v>
      </c>
      <c r="Y153" s="109">
        <f t="shared" si="109"/>
        <v>-11.094428087714254</v>
      </c>
      <c r="Z153" s="109">
        <f t="shared" si="110"/>
        <v>4.1554219975924802</v>
      </c>
      <c r="AA153" s="109">
        <f t="shared" si="111"/>
        <v>0.97847358121330807</v>
      </c>
      <c r="AB153" s="109">
        <f t="shared" si="112"/>
        <v>-4.0215264187866921</v>
      </c>
      <c r="AC153" s="109">
        <f t="shared" si="113"/>
        <v>5.9784735812133079</v>
      </c>
      <c r="AD153" s="109">
        <f t="shared" si="114"/>
        <v>-21.084872755454697</v>
      </c>
      <c r="AE153" s="109">
        <f t="shared" si="115"/>
        <v>23.041819917881313</v>
      </c>
      <c r="AF153" s="109">
        <f t="shared" si="116"/>
        <v>-3.0984216389208838</v>
      </c>
      <c r="AG153" s="109">
        <f t="shared" si="117"/>
        <v>-8.0984216389208843</v>
      </c>
      <c r="AH153" s="109">
        <f t="shared" si="118"/>
        <v>1.9015783610791162</v>
      </c>
      <c r="AI153" s="109">
        <f t="shared" si="119"/>
        <v>-14.216908944610486</v>
      </c>
      <c r="AJ153" s="109">
        <f t="shared" si="120"/>
        <v>8.0200656667687173</v>
      </c>
      <c r="AK153" s="109">
        <f t="shared" si="121"/>
        <v>-3.2152606811426252</v>
      </c>
      <c r="AL153" s="109">
        <f t="shared" si="122"/>
        <v>-8.2152606811426256</v>
      </c>
      <c r="AM153" s="109">
        <f t="shared" si="123"/>
        <v>1.7847393188573748</v>
      </c>
      <c r="AN153" s="109">
        <f t="shared" si="124"/>
        <v>-14.138467784238092</v>
      </c>
      <c r="AO153" s="109">
        <f t="shared" si="125"/>
        <v>7.7079464219528404</v>
      </c>
    </row>
    <row r="154" spans="1:128" s="27" customFormat="1" x14ac:dyDescent="0.25">
      <c r="A154" s="26" t="s">
        <v>83</v>
      </c>
      <c r="B154" s="36" t="s">
        <v>116</v>
      </c>
      <c r="C154" s="124" t="s">
        <v>123</v>
      </c>
      <c r="D154" s="26">
        <v>7</v>
      </c>
      <c r="E154" s="90">
        <v>446.90109999999999</v>
      </c>
      <c r="F154" s="90">
        <f t="shared" si="101"/>
        <v>447.2</v>
      </c>
      <c r="G154" s="149">
        <v>0.25</v>
      </c>
      <c r="H154" s="149">
        <v>4.8899999999999999E-2</v>
      </c>
      <c r="I154" s="147">
        <f t="shared" si="102"/>
        <v>0.2989</v>
      </c>
      <c r="J154" s="91">
        <f t="shared" si="103"/>
        <v>668.65930118547976</v>
      </c>
      <c r="K154" s="58">
        <v>447.3</v>
      </c>
      <c r="L154" s="58">
        <v>447.3</v>
      </c>
      <c r="M154" s="131"/>
      <c r="N154" s="131"/>
      <c r="O154" s="131">
        <v>0.29409999999999997</v>
      </c>
      <c r="P154" s="58">
        <v>657.5</v>
      </c>
      <c r="Q154" s="24"/>
      <c r="R154" s="24"/>
      <c r="S154" s="24">
        <f t="shared" si="104"/>
        <v>-1.6058882569421298</v>
      </c>
      <c r="T154" s="24">
        <f t="shared" si="105"/>
        <v>-1.6689068955887114</v>
      </c>
      <c r="U154" s="115"/>
      <c r="V154" s="109">
        <f t="shared" si="106"/>
        <v>-3.469503045060887</v>
      </c>
      <c r="W154" s="109">
        <f t="shared" si="107"/>
        <v>-8.4695030450608861</v>
      </c>
      <c r="X154" s="109">
        <f t="shared" si="108"/>
        <v>1.530496954939113</v>
      </c>
      <c r="Y154" s="109">
        <f t="shared" si="109"/>
        <v>-11.094428087714254</v>
      </c>
      <c r="Z154" s="109">
        <f t="shared" si="110"/>
        <v>4.1554219975924802</v>
      </c>
      <c r="AA154" s="109">
        <f t="shared" si="111"/>
        <v>0.97847358121330807</v>
      </c>
      <c r="AB154" s="109">
        <f t="shared" si="112"/>
        <v>-4.0215264187866921</v>
      </c>
      <c r="AC154" s="109">
        <f t="shared" si="113"/>
        <v>5.9784735812133079</v>
      </c>
      <c r="AD154" s="109">
        <f t="shared" si="114"/>
        <v>-21.084872755454697</v>
      </c>
      <c r="AE154" s="109">
        <f t="shared" si="115"/>
        <v>23.041819917881313</v>
      </c>
      <c r="AF154" s="109">
        <f t="shared" si="116"/>
        <v>-3.0984216389208838</v>
      </c>
      <c r="AG154" s="109">
        <f t="shared" si="117"/>
        <v>-8.0984216389208843</v>
      </c>
      <c r="AH154" s="109">
        <f t="shared" si="118"/>
        <v>1.9015783610791162</v>
      </c>
      <c r="AI154" s="109">
        <f t="shared" si="119"/>
        <v>-14.216908944610486</v>
      </c>
      <c r="AJ154" s="109">
        <f t="shared" si="120"/>
        <v>8.0200656667687173</v>
      </c>
      <c r="AK154" s="109">
        <f t="shared" si="121"/>
        <v>-3.2152606811426252</v>
      </c>
      <c r="AL154" s="109">
        <f t="shared" si="122"/>
        <v>-8.2152606811426256</v>
      </c>
      <c r="AM154" s="109">
        <f t="shared" si="123"/>
        <v>1.7847393188573748</v>
      </c>
      <c r="AN154" s="109">
        <f t="shared" si="124"/>
        <v>-14.138467784238092</v>
      </c>
      <c r="AO154" s="109">
        <f t="shared" si="125"/>
        <v>7.7079464219528404</v>
      </c>
    </row>
    <row r="155" spans="1:128" s="27" customFormat="1" x14ac:dyDescent="0.25">
      <c r="A155" s="26" t="s">
        <v>83</v>
      </c>
      <c r="B155" s="36" t="s">
        <v>116</v>
      </c>
      <c r="C155" s="124" t="s">
        <v>123</v>
      </c>
      <c r="D155" s="26">
        <v>8</v>
      </c>
      <c r="E155" s="90">
        <v>447.48850000000004</v>
      </c>
      <c r="F155" s="90">
        <f t="shared" si="101"/>
        <v>448.10000000000008</v>
      </c>
      <c r="G155" s="149">
        <v>0.5081</v>
      </c>
      <c r="H155" s="149">
        <v>0.10340000000000001</v>
      </c>
      <c r="I155" s="147">
        <f t="shared" si="102"/>
        <v>0.61150000000000004</v>
      </c>
      <c r="J155" s="91">
        <f t="shared" si="103"/>
        <v>1365.8112328260349</v>
      </c>
      <c r="K155" s="58">
        <v>448.3</v>
      </c>
      <c r="L155" s="58">
        <v>448.3</v>
      </c>
      <c r="M155" s="131"/>
      <c r="N155" s="131"/>
      <c r="O155" s="131">
        <v>0.60519999999999996</v>
      </c>
      <c r="P155" s="58">
        <v>1350</v>
      </c>
      <c r="Q155" s="24"/>
      <c r="R155" s="24"/>
      <c r="S155" s="24">
        <f t="shared" si="104"/>
        <v>-1.0302534750613381</v>
      </c>
      <c r="T155" s="24">
        <f t="shared" si="105"/>
        <v>-1.1576440759913442</v>
      </c>
      <c r="U155" s="115"/>
      <c r="V155" s="109">
        <f t="shared" si="106"/>
        <v>-3.469503045060887</v>
      </c>
      <c r="W155" s="109">
        <f t="shared" si="107"/>
        <v>-8.4695030450608861</v>
      </c>
      <c r="X155" s="109">
        <f t="shared" si="108"/>
        <v>1.530496954939113</v>
      </c>
      <c r="Y155" s="109">
        <f t="shared" si="109"/>
        <v>-11.094428087714254</v>
      </c>
      <c r="Z155" s="109">
        <f t="shared" si="110"/>
        <v>4.1554219975924802</v>
      </c>
      <c r="AA155" s="109">
        <f t="shared" si="111"/>
        <v>0.97847358121330807</v>
      </c>
      <c r="AB155" s="109">
        <f t="shared" si="112"/>
        <v>-4.0215264187866921</v>
      </c>
      <c r="AC155" s="109">
        <f t="shared" si="113"/>
        <v>5.9784735812133079</v>
      </c>
      <c r="AD155" s="109">
        <f t="shared" si="114"/>
        <v>-21.084872755454697</v>
      </c>
      <c r="AE155" s="109">
        <f t="shared" si="115"/>
        <v>23.041819917881313</v>
      </c>
      <c r="AF155" s="109">
        <f t="shared" si="116"/>
        <v>-3.0984216389208838</v>
      </c>
      <c r="AG155" s="109">
        <f t="shared" si="117"/>
        <v>-8.0984216389208843</v>
      </c>
      <c r="AH155" s="109">
        <f t="shared" si="118"/>
        <v>1.9015783610791162</v>
      </c>
      <c r="AI155" s="109">
        <f t="shared" si="119"/>
        <v>-14.216908944610486</v>
      </c>
      <c r="AJ155" s="109">
        <f t="shared" si="120"/>
        <v>8.0200656667687173</v>
      </c>
      <c r="AK155" s="109">
        <f t="shared" si="121"/>
        <v>-3.2152606811426252</v>
      </c>
      <c r="AL155" s="109">
        <f t="shared" si="122"/>
        <v>-8.2152606811426256</v>
      </c>
      <c r="AM155" s="109">
        <f t="shared" si="123"/>
        <v>1.7847393188573748</v>
      </c>
      <c r="AN155" s="109">
        <f t="shared" si="124"/>
        <v>-14.138467784238092</v>
      </c>
      <c r="AO155" s="109">
        <f t="shared" si="125"/>
        <v>7.7079464219528404</v>
      </c>
    </row>
    <row r="156" spans="1:128" s="27" customFormat="1" x14ac:dyDescent="0.25">
      <c r="A156" s="26" t="s">
        <v>83</v>
      </c>
      <c r="B156" s="36" t="s">
        <v>116</v>
      </c>
      <c r="C156" s="124" t="s">
        <v>123</v>
      </c>
      <c r="D156" s="26">
        <v>9</v>
      </c>
      <c r="E156" s="90">
        <v>447.25020000000001</v>
      </c>
      <c r="F156" s="90">
        <f t="shared" si="101"/>
        <v>449.1</v>
      </c>
      <c r="G156" s="149">
        <v>1.6009</v>
      </c>
      <c r="H156" s="149">
        <v>0.24890000000000001</v>
      </c>
      <c r="I156" s="147">
        <f t="shared" si="102"/>
        <v>1.8498000000000001</v>
      </c>
      <c r="J156" s="91">
        <f t="shared" si="103"/>
        <v>4129.4947217366998</v>
      </c>
      <c r="K156" s="58">
        <v>449.2</v>
      </c>
      <c r="L156" s="58">
        <v>449.2</v>
      </c>
      <c r="M156" s="131"/>
      <c r="N156" s="131"/>
      <c r="O156" s="131">
        <v>1.8452999999999999</v>
      </c>
      <c r="P156" s="58">
        <v>4108</v>
      </c>
      <c r="Q156" s="24"/>
      <c r="R156" s="24"/>
      <c r="S156" s="24">
        <f t="shared" si="104"/>
        <v>-0.24326954265326903</v>
      </c>
      <c r="T156" s="24">
        <f t="shared" si="105"/>
        <v>-0.52051699263729811</v>
      </c>
      <c r="U156" s="115"/>
      <c r="V156" s="109">
        <f t="shared" si="106"/>
        <v>-3.469503045060887</v>
      </c>
      <c r="W156" s="109">
        <f t="shared" si="107"/>
        <v>-8.4695030450608861</v>
      </c>
      <c r="X156" s="109">
        <f t="shared" si="108"/>
        <v>1.530496954939113</v>
      </c>
      <c r="Y156" s="109">
        <f t="shared" si="109"/>
        <v>-11.094428087714254</v>
      </c>
      <c r="Z156" s="109">
        <f t="shared" si="110"/>
        <v>4.1554219975924802</v>
      </c>
      <c r="AA156" s="109">
        <f t="shared" si="111"/>
        <v>0.97847358121330807</v>
      </c>
      <c r="AB156" s="109">
        <f t="shared" si="112"/>
        <v>-4.0215264187866921</v>
      </c>
      <c r="AC156" s="109">
        <f t="shared" si="113"/>
        <v>5.9784735812133079</v>
      </c>
      <c r="AD156" s="109">
        <f t="shared" si="114"/>
        <v>-21.084872755454697</v>
      </c>
      <c r="AE156" s="109">
        <f t="shared" si="115"/>
        <v>23.041819917881313</v>
      </c>
      <c r="AF156" s="109">
        <f t="shared" si="116"/>
        <v>-3.0984216389208838</v>
      </c>
      <c r="AG156" s="109">
        <f t="shared" si="117"/>
        <v>-8.0984216389208843</v>
      </c>
      <c r="AH156" s="109">
        <f t="shared" si="118"/>
        <v>1.9015783610791162</v>
      </c>
      <c r="AI156" s="109">
        <f t="shared" si="119"/>
        <v>-14.216908944610486</v>
      </c>
      <c r="AJ156" s="109">
        <f t="shared" si="120"/>
        <v>8.0200656667687173</v>
      </c>
      <c r="AK156" s="109">
        <f t="shared" si="121"/>
        <v>-3.2152606811426252</v>
      </c>
      <c r="AL156" s="109">
        <f t="shared" si="122"/>
        <v>-8.2152606811426256</v>
      </c>
      <c r="AM156" s="109">
        <f t="shared" si="123"/>
        <v>1.7847393188573748</v>
      </c>
      <c r="AN156" s="109">
        <f t="shared" si="124"/>
        <v>-14.138467784238092</v>
      </c>
      <c r="AO156" s="109">
        <f t="shared" si="125"/>
        <v>7.7079464219528404</v>
      </c>
    </row>
    <row r="157" spans="1:128" s="5" customFormat="1" x14ac:dyDescent="0.25">
      <c r="A157" s="23" t="s">
        <v>37</v>
      </c>
      <c r="B157" s="33" t="s">
        <v>117</v>
      </c>
      <c r="C157" s="123" t="s">
        <v>136</v>
      </c>
      <c r="D157" s="26">
        <v>1</v>
      </c>
      <c r="E157" s="90">
        <v>446.774</v>
      </c>
      <c r="F157" s="90">
        <f t="shared" si="101"/>
        <v>446.79999999999995</v>
      </c>
      <c r="G157" s="149">
        <v>1.7299999999999999E-2</v>
      </c>
      <c r="H157" s="149">
        <v>8.6999999999999994E-3</v>
      </c>
      <c r="I157" s="147">
        <f t="shared" si="102"/>
        <v>2.5999999999999999E-2</v>
      </c>
      <c r="J157" s="91">
        <f t="shared" si="103"/>
        <v>58.193693052649721</v>
      </c>
      <c r="K157" s="59"/>
      <c r="L157" s="60">
        <v>446.7</v>
      </c>
      <c r="M157" s="131"/>
      <c r="N157" s="131"/>
      <c r="O157" s="131">
        <v>2.29E-2</v>
      </c>
      <c r="P157" s="63">
        <v>51</v>
      </c>
      <c r="Q157" s="24"/>
      <c r="R157" s="24"/>
      <c r="S157" s="24">
        <f t="shared" si="104"/>
        <v>-11.923076923076918</v>
      </c>
      <c r="T157" s="24">
        <f t="shared" si="105"/>
        <v>-12.361636932272631</v>
      </c>
      <c r="U157" s="115"/>
      <c r="V157" s="109">
        <f t="shared" si="106"/>
        <v>-3.469503045060887</v>
      </c>
      <c r="W157" s="109">
        <f t="shared" si="107"/>
        <v>-8.4695030450608861</v>
      </c>
      <c r="X157" s="109">
        <f t="shared" si="108"/>
        <v>1.530496954939113</v>
      </c>
      <c r="Y157" s="109">
        <f t="shared" si="109"/>
        <v>-11.094428087714254</v>
      </c>
      <c r="Z157" s="109">
        <f t="shared" si="110"/>
        <v>4.1554219975924802</v>
      </c>
      <c r="AA157" s="109">
        <f t="shared" si="111"/>
        <v>0.97847358121330807</v>
      </c>
      <c r="AB157" s="109">
        <f t="shared" si="112"/>
        <v>-4.0215264187866921</v>
      </c>
      <c r="AC157" s="109">
        <f t="shared" si="113"/>
        <v>5.9784735812133079</v>
      </c>
      <c r="AD157" s="109">
        <f t="shared" si="114"/>
        <v>-21.084872755454697</v>
      </c>
      <c r="AE157" s="109">
        <f t="shared" si="115"/>
        <v>23.041819917881313</v>
      </c>
      <c r="AF157" s="109">
        <f t="shared" si="116"/>
        <v>-3.0984216389208838</v>
      </c>
      <c r="AG157" s="109">
        <f t="shared" si="117"/>
        <v>-8.0984216389208843</v>
      </c>
      <c r="AH157" s="109">
        <f t="shared" si="118"/>
        <v>1.9015783610791162</v>
      </c>
      <c r="AI157" s="109">
        <f t="shared" si="119"/>
        <v>-14.216908944610486</v>
      </c>
      <c r="AJ157" s="109">
        <f t="shared" si="120"/>
        <v>8.0200656667687173</v>
      </c>
      <c r="AK157" s="109">
        <f t="shared" si="121"/>
        <v>-3.2152606811426252</v>
      </c>
      <c r="AL157" s="109">
        <f t="shared" si="122"/>
        <v>-8.2152606811426256</v>
      </c>
      <c r="AM157" s="109">
        <f t="shared" si="123"/>
        <v>1.7847393188573748</v>
      </c>
      <c r="AN157" s="109">
        <f t="shared" si="124"/>
        <v>-14.138467784238092</v>
      </c>
      <c r="AO157" s="109">
        <f t="shared" si="125"/>
        <v>7.7079464219528404</v>
      </c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27"/>
      <c r="BV157" s="27"/>
      <c r="BW157" s="27"/>
      <c r="BX157" s="27"/>
      <c r="BY157" s="27"/>
      <c r="BZ157" s="27"/>
      <c r="CA157" s="27"/>
      <c r="CB157" s="27"/>
      <c r="CC157" s="27"/>
      <c r="CD157" s="27"/>
      <c r="CE157" s="27"/>
      <c r="CF157" s="27"/>
      <c r="CG157" s="27"/>
      <c r="CH157" s="27"/>
      <c r="CI157" s="27"/>
      <c r="CJ157" s="27"/>
      <c r="CK157" s="27"/>
      <c r="CL157" s="27"/>
      <c r="CM157" s="27"/>
      <c r="CN157" s="27"/>
      <c r="CO157" s="27"/>
      <c r="CP157" s="27"/>
      <c r="CQ157" s="27"/>
      <c r="CR157" s="27"/>
      <c r="CS157" s="27"/>
      <c r="CT157" s="27"/>
      <c r="CU157" s="27"/>
      <c r="CV157" s="27"/>
      <c r="CW157" s="27"/>
      <c r="CX157" s="27"/>
      <c r="CY157" s="27"/>
      <c r="CZ157" s="27"/>
      <c r="DA157" s="27"/>
      <c r="DB157" s="27"/>
      <c r="DC157" s="27"/>
      <c r="DD157" s="27"/>
      <c r="DE157" s="27"/>
      <c r="DF157" s="27"/>
      <c r="DG157" s="27"/>
      <c r="DH157" s="27"/>
      <c r="DI157" s="27"/>
      <c r="DJ157" s="27"/>
      <c r="DK157" s="27"/>
      <c r="DL157" s="27"/>
      <c r="DM157" s="27"/>
      <c r="DN157" s="27"/>
      <c r="DO157" s="27"/>
      <c r="DP157" s="27"/>
      <c r="DQ157" s="27"/>
      <c r="DR157" s="27"/>
      <c r="DS157" s="27"/>
      <c r="DT157" s="27"/>
      <c r="DU157" s="27"/>
      <c r="DV157" s="27"/>
      <c r="DW157" s="27"/>
      <c r="DX157" s="27"/>
    </row>
    <row r="158" spans="1:128" s="5" customFormat="1" x14ac:dyDescent="0.25">
      <c r="A158" s="23" t="s">
        <v>37</v>
      </c>
      <c r="B158" s="33" t="s">
        <v>117</v>
      </c>
      <c r="C158" s="123" t="s">
        <v>136</v>
      </c>
      <c r="D158" s="26">
        <v>2</v>
      </c>
      <c r="E158" s="90">
        <v>447.26419999999996</v>
      </c>
      <c r="F158" s="90">
        <f t="shared" si="101"/>
        <v>447.29999999999995</v>
      </c>
      <c r="G158" s="149">
        <v>2.6700000000000002E-2</v>
      </c>
      <c r="H158" s="149">
        <v>9.1000000000000004E-3</v>
      </c>
      <c r="I158" s="147">
        <f t="shared" si="102"/>
        <v>3.5799999999999998E-2</v>
      </c>
      <c r="J158" s="91">
        <f t="shared" si="103"/>
        <v>80.03975874752372</v>
      </c>
      <c r="K158" s="59"/>
      <c r="L158" s="60">
        <v>447.32</v>
      </c>
      <c r="M158" s="131"/>
      <c r="N158" s="131"/>
      <c r="O158" s="131">
        <v>3.6200000000000003E-2</v>
      </c>
      <c r="P158" s="63">
        <v>81</v>
      </c>
      <c r="Q158" s="24"/>
      <c r="R158" s="24"/>
      <c r="S158" s="24">
        <f t="shared" si="104"/>
        <v>1.1173184357542025</v>
      </c>
      <c r="T158" s="24">
        <f t="shared" si="105"/>
        <v>1.1997053308284589</v>
      </c>
      <c r="U158" s="115"/>
      <c r="V158" s="109">
        <f t="shared" si="106"/>
        <v>-3.469503045060887</v>
      </c>
      <c r="W158" s="109">
        <f t="shared" si="107"/>
        <v>-8.4695030450608861</v>
      </c>
      <c r="X158" s="109">
        <f t="shared" si="108"/>
        <v>1.530496954939113</v>
      </c>
      <c r="Y158" s="109">
        <f t="shared" si="109"/>
        <v>-11.094428087714254</v>
      </c>
      <c r="Z158" s="109">
        <f t="shared" si="110"/>
        <v>4.1554219975924802</v>
      </c>
      <c r="AA158" s="109">
        <f t="shared" si="111"/>
        <v>0.97847358121330807</v>
      </c>
      <c r="AB158" s="109">
        <f t="shared" si="112"/>
        <v>-4.0215264187866921</v>
      </c>
      <c r="AC158" s="109">
        <f t="shared" si="113"/>
        <v>5.9784735812133079</v>
      </c>
      <c r="AD158" s="109">
        <f t="shared" si="114"/>
        <v>-21.084872755454697</v>
      </c>
      <c r="AE158" s="109">
        <f t="shared" si="115"/>
        <v>23.041819917881313</v>
      </c>
      <c r="AF158" s="109">
        <f t="shared" si="116"/>
        <v>-3.0984216389208838</v>
      </c>
      <c r="AG158" s="109">
        <f t="shared" si="117"/>
        <v>-8.0984216389208843</v>
      </c>
      <c r="AH158" s="109">
        <f t="shared" si="118"/>
        <v>1.9015783610791162</v>
      </c>
      <c r="AI158" s="109">
        <f t="shared" si="119"/>
        <v>-14.216908944610486</v>
      </c>
      <c r="AJ158" s="109">
        <f t="shared" si="120"/>
        <v>8.0200656667687173</v>
      </c>
      <c r="AK158" s="109">
        <f t="shared" si="121"/>
        <v>-3.2152606811426252</v>
      </c>
      <c r="AL158" s="109">
        <f t="shared" si="122"/>
        <v>-8.2152606811426256</v>
      </c>
      <c r="AM158" s="109">
        <f t="shared" si="123"/>
        <v>1.7847393188573748</v>
      </c>
      <c r="AN158" s="109">
        <f t="shared" si="124"/>
        <v>-14.138467784238092</v>
      </c>
      <c r="AO158" s="109">
        <f t="shared" si="125"/>
        <v>7.7079464219528404</v>
      </c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27"/>
      <c r="BV158" s="27"/>
      <c r="BW158" s="27"/>
      <c r="BX158" s="27"/>
      <c r="BY158" s="27"/>
      <c r="BZ158" s="27"/>
      <c r="CA158" s="27"/>
      <c r="CB158" s="27"/>
      <c r="CC158" s="27"/>
      <c r="CD158" s="27"/>
      <c r="CE158" s="27"/>
      <c r="CF158" s="27"/>
      <c r="CG158" s="27"/>
      <c r="CH158" s="27"/>
      <c r="CI158" s="27"/>
      <c r="CJ158" s="27"/>
      <c r="CK158" s="27"/>
      <c r="CL158" s="27"/>
      <c r="CM158" s="27"/>
      <c r="CN158" s="27"/>
      <c r="CO158" s="27"/>
      <c r="CP158" s="27"/>
      <c r="CQ158" s="27"/>
      <c r="CR158" s="27"/>
      <c r="CS158" s="27"/>
      <c r="CT158" s="27"/>
      <c r="CU158" s="27"/>
      <c r="CV158" s="27"/>
      <c r="CW158" s="27"/>
      <c r="CX158" s="27"/>
      <c r="CY158" s="27"/>
      <c r="CZ158" s="27"/>
      <c r="DA158" s="27"/>
      <c r="DB158" s="27"/>
      <c r="DC158" s="27"/>
      <c r="DD158" s="27"/>
      <c r="DE158" s="27"/>
      <c r="DF158" s="27"/>
      <c r="DG158" s="27"/>
      <c r="DH158" s="27"/>
      <c r="DI158" s="27"/>
      <c r="DJ158" s="27"/>
      <c r="DK158" s="27"/>
      <c r="DL158" s="27"/>
      <c r="DM158" s="27"/>
      <c r="DN158" s="27"/>
      <c r="DO158" s="27"/>
      <c r="DP158" s="27"/>
      <c r="DQ158" s="27"/>
      <c r="DR158" s="27"/>
      <c r="DS158" s="27"/>
      <c r="DT158" s="27"/>
      <c r="DU158" s="27"/>
      <c r="DV158" s="27"/>
      <c r="DW158" s="27"/>
      <c r="DX158" s="27"/>
    </row>
    <row r="159" spans="1:128" s="5" customFormat="1" x14ac:dyDescent="0.25">
      <c r="A159" s="23" t="s">
        <v>37</v>
      </c>
      <c r="B159" s="33" t="s">
        <v>117</v>
      </c>
      <c r="C159" s="123" t="s">
        <v>136</v>
      </c>
      <c r="D159" s="26">
        <v>3</v>
      </c>
      <c r="E159" s="90">
        <v>447.55249999999995</v>
      </c>
      <c r="F159" s="90">
        <f t="shared" si="101"/>
        <v>447.59999999999997</v>
      </c>
      <c r="G159" s="149">
        <v>3.5499999999999997E-2</v>
      </c>
      <c r="H159" s="149">
        <v>1.2E-2</v>
      </c>
      <c r="I159" s="147">
        <f t="shared" si="102"/>
        <v>4.7500000000000001E-2</v>
      </c>
      <c r="J159" s="91">
        <f t="shared" si="103"/>
        <v>106.12854943012162</v>
      </c>
      <c r="K159" s="59"/>
      <c r="L159" s="60">
        <v>447.49</v>
      </c>
      <c r="M159" s="131"/>
      <c r="N159" s="131"/>
      <c r="O159" s="131">
        <v>4.2799999999999998E-2</v>
      </c>
      <c r="P159" s="63">
        <v>96</v>
      </c>
      <c r="Q159" s="24"/>
      <c r="R159" s="24"/>
      <c r="S159" s="24">
        <f t="shared" si="104"/>
        <v>-9.894736842105269</v>
      </c>
      <c r="T159" s="24">
        <f t="shared" si="105"/>
        <v>-9.5436614224060214</v>
      </c>
      <c r="U159" s="115"/>
      <c r="V159" s="109">
        <f t="shared" si="106"/>
        <v>-3.469503045060887</v>
      </c>
      <c r="W159" s="109">
        <f t="shared" si="107"/>
        <v>-8.4695030450608861</v>
      </c>
      <c r="X159" s="109">
        <f t="shared" si="108"/>
        <v>1.530496954939113</v>
      </c>
      <c r="Y159" s="109">
        <f t="shared" si="109"/>
        <v>-11.094428087714254</v>
      </c>
      <c r="Z159" s="109">
        <f t="shared" si="110"/>
        <v>4.1554219975924802</v>
      </c>
      <c r="AA159" s="109">
        <f t="shared" si="111"/>
        <v>0.97847358121330807</v>
      </c>
      <c r="AB159" s="109">
        <f t="shared" si="112"/>
        <v>-4.0215264187866921</v>
      </c>
      <c r="AC159" s="109">
        <f t="shared" si="113"/>
        <v>5.9784735812133079</v>
      </c>
      <c r="AD159" s="109">
        <f t="shared" si="114"/>
        <v>-21.084872755454697</v>
      </c>
      <c r="AE159" s="109">
        <f t="shared" si="115"/>
        <v>23.041819917881313</v>
      </c>
      <c r="AF159" s="109">
        <f t="shared" si="116"/>
        <v>-3.0984216389208838</v>
      </c>
      <c r="AG159" s="109">
        <f t="shared" si="117"/>
        <v>-8.0984216389208843</v>
      </c>
      <c r="AH159" s="109">
        <f t="shared" si="118"/>
        <v>1.9015783610791162</v>
      </c>
      <c r="AI159" s="109">
        <f t="shared" si="119"/>
        <v>-14.216908944610486</v>
      </c>
      <c r="AJ159" s="109">
        <f t="shared" si="120"/>
        <v>8.0200656667687173</v>
      </c>
      <c r="AK159" s="109">
        <f t="shared" si="121"/>
        <v>-3.2152606811426252</v>
      </c>
      <c r="AL159" s="109">
        <f t="shared" si="122"/>
        <v>-8.2152606811426256</v>
      </c>
      <c r="AM159" s="109">
        <f t="shared" si="123"/>
        <v>1.7847393188573748</v>
      </c>
      <c r="AN159" s="109">
        <f t="shared" si="124"/>
        <v>-14.138467784238092</v>
      </c>
      <c r="AO159" s="109">
        <f t="shared" si="125"/>
        <v>7.7079464219528404</v>
      </c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27"/>
      <c r="BV159" s="27"/>
      <c r="BW159" s="27"/>
      <c r="BX159" s="27"/>
      <c r="BY159" s="27"/>
      <c r="BZ159" s="27"/>
      <c r="CA159" s="27"/>
      <c r="CB159" s="27"/>
      <c r="CC159" s="27"/>
      <c r="CD159" s="27"/>
      <c r="CE159" s="27"/>
      <c r="CF159" s="27"/>
      <c r="CG159" s="27"/>
      <c r="CH159" s="27"/>
      <c r="CI159" s="27"/>
      <c r="CJ159" s="27"/>
      <c r="CK159" s="27"/>
      <c r="CL159" s="27"/>
      <c r="CM159" s="27"/>
      <c r="CN159" s="27"/>
      <c r="CO159" s="27"/>
      <c r="CP159" s="27"/>
      <c r="CQ159" s="27"/>
      <c r="CR159" s="27"/>
      <c r="CS159" s="27"/>
      <c r="CT159" s="27"/>
      <c r="CU159" s="27"/>
      <c r="CV159" s="27"/>
      <c r="CW159" s="27"/>
      <c r="CX159" s="27"/>
      <c r="CY159" s="27"/>
      <c r="CZ159" s="27"/>
      <c r="DA159" s="27"/>
      <c r="DB159" s="27"/>
      <c r="DC159" s="27"/>
      <c r="DD159" s="27"/>
      <c r="DE159" s="27"/>
      <c r="DF159" s="27"/>
      <c r="DG159" s="27"/>
      <c r="DH159" s="27"/>
      <c r="DI159" s="27"/>
      <c r="DJ159" s="27"/>
      <c r="DK159" s="27"/>
      <c r="DL159" s="27"/>
      <c r="DM159" s="27"/>
      <c r="DN159" s="27"/>
      <c r="DO159" s="27"/>
      <c r="DP159" s="27"/>
      <c r="DQ159" s="27"/>
      <c r="DR159" s="27"/>
      <c r="DS159" s="27"/>
      <c r="DT159" s="27"/>
      <c r="DU159" s="27"/>
      <c r="DV159" s="27"/>
      <c r="DW159" s="27"/>
      <c r="DX159" s="27"/>
    </row>
    <row r="160" spans="1:128" s="5" customFormat="1" x14ac:dyDescent="0.25">
      <c r="A160" s="23" t="s">
        <v>37</v>
      </c>
      <c r="B160" s="33" t="s">
        <v>117</v>
      </c>
      <c r="C160" s="123" t="s">
        <v>136</v>
      </c>
      <c r="D160" s="26">
        <v>4</v>
      </c>
      <c r="E160" s="90">
        <v>447.04110000000003</v>
      </c>
      <c r="F160" s="90">
        <f t="shared" si="101"/>
        <v>447.1</v>
      </c>
      <c r="G160" s="149">
        <v>5.0599999999999999E-2</v>
      </c>
      <c r="H160" s="149">
        <v>8.3000000000000001E-3</v>
      </c>
      <c r="I160" s="147">
        <f t="shared" si="102"/>
        <v>5.8900000000000001E-2</v>
      </c>
      <c r="J160" s="91">
        <f t="shared" si="103"/>
        <v>131.74867273009431</v>
      </c>
      <c r="K160" s="59"/>
      <c r="L160" s="60">
        <v>447</v>
      </c>
      <c r="M160" s="131"/>
      <c r="N160" s="131"/>
      <c r="O160" s="131">
        <v>5.6500000000000002E-2</v>
      </c>
      <c r="P160" s="63">
        <v>126</v>
      </c>
      <c r="Q160" s="24"/>
      <c r="R160" s="24"/>
      <c r="S160" s="24">
        <f t="shared" si="104"/>
        <v>-4.0747028862478762</v>
      </c>
      <c r="T160" s="24">
        <f t="shared" si="105"/>
        <v>-4.3633629174172235</v>
      </c>
      <c r="U160" s="115"/>
      <c r="V160" s="109">
        <f t="shared" si="106"/>
        <v>-3.469503045060887</v>
      </c>
      <c r="W160" s="109">
        <f t="shared" si="107"/>
        <v>-8.4695030450608861</v>
      </c>
      <c r="X160" s="109">
        <f t="shared" si="108"/>
        <v>1.530496954939113</v>
      </c>
      <c r="Y160" s="109">
        <f t="shared" si="109"/>
        <v>-11.094428087714254</v>
      </c>
      <c r="Z160" s="109">
        <f t="shared" si="110"/>
        <v>4.1554219975924802</v>
      </c>
      <c r="AA160" s="109">
        <f t="shared" si="111"/>
        <v>0.97847358121330807</v>
      </c>
      <c r="AB160" s="109">
        <f t="shared" si="112"/>
        <v>-4.0215264187866921</v>
      </c>
      <c r="AC160" s="109">
        <f t="shared" si="113"/>
        <v>5.9784735812133079</v>
      </c>
      <c r="AD160" s="109">
        <f t="shared" si="114"/>
        <v>-21.084872755454697</v>
      </c>
      <c r="AE160" s="109">
        <f t="shared" si="115"/>
        <v>23.041819917881313</v>
      </c>
      <c r="AF160" s="109">
        <f t="shared" si="116"/>
        <v>-3.0984216389208838</v>
      </c>
      <c r="AG160" s="109">
        <f t="shared" si="117"/>
        <v>-8.0984216389208843</v>
      </c>
      <c r="AH160" s="109">
        <f t="shared" si="118"/>
        <v>1.9015783610791162</v>
      </c>
      <c r="AI160" s="109">
        <f t="shared" si="119"/>
        <v>-14.216908944610486</v>
      </c>
      <c r="AJ160" s="109">
        <f t="shared" si="120"/>
        <v>8.0200656667687173</v>
      </c>
      <c r="AK160" s="109">
        <f t="shared" si="121"/>
        <v>-3.2152606811426252</v>
      </c>
      <c r="AL160" s="109">
        <f t="shared" si="122"/>
        <v>-8.2152606811426256</v>
      </c>
      <c r="AM160" s="109">
        <f t="shared" si="123"/>
        <v>1.7847393188573748</v>
      </c>
      <c r="AN160" s="109">
        <f t="shared" si="124"/>
        <v>-14.138467784238092</v>
      </c>
      <c r="AO160" s="109">
        <f t="shared" si="125"/>
        <v>7.7079464219528404</v>
      </c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27"/>
      <c r="BV160" s="27"/>
      <c r="BW160" s="27"/>
      <c r="BX160" s="27"/>
      <c r="BY160" s="27"/>
      <c r="BZ160" s="27"/>
      <c r="CA160" s="27"/>
      <c r="CB160" s="27"/>
      <c r="CC160" s="27"/>
      <c r="CD160" s="27"/>
      <c r="CE160" s="27"/>
      <c r="CF160" s="27"/>
      <c r="CG160" s="27"/>
      <c r="CH160" s="27"/>
      <c r="CI160" s="27"/>
      <c r="CJ160" s="27"/>
      <c r="CK160" s="27"/>
      <c r="CL160" s="27"/>
      <c r="CM160" s="27"/>
      <c r="CN160" s="27"/>
      <c r="CO160" s="27"/>
      <c r="CP160" s="27"/>
      <c r="CQ160" s="27"/>
      <c r="CR160" s="27"/>
      <c r="CS160" s="27"/>
      <c r="CT160" s="27"/>
      <c r="CU160" s="27"/>
      <c r="CV160" s="27"/>
      <c r="CW160" s="27"/>
      <c r="CX160" s="27"/>
      <c r="CY160" s="27"/>
      <c r="CZ160" s="27"/>
      <c r="DA160" s="27"/>
      <c r="DB160" s="27"/>
      <c r="DC160" s="27"/>
      <c r="DD160" s="27"/>
      <c r="DE160" s="27"/>
      <c r="DF160" s="27"/>
      <c r="DG160" s="27"/>
      <c r="DH160" s="27"/>
      <c r="DI160" s="27"/>
      <c r="DJ160" s="27"/>
      <c r="DK160" s="27"/>
      <c r="DL160" s="27"/>
      <c r="DM160" s="27"/>
      <c r="DN160" s="27"/>
      <c r="DO160" s="27"/>
      <c r="DP160" s="27"/>
      <c r="DQ160" s="27"/>
      <c r="DR160" s="27"/>
      <c r="DS160" s="27"/>
      <c r="DT160" s="27"/>
      <c r="DU160" s="27"/>
      <c r="DV160" s="27"/>
      <c r="DW160" s="27"/>
      <c r="DX160" s="27"/>
    </row>
    <row r="161" spans="1:128" s="5" customFormat="1" x14ac:dyDescent="0.25">
      <c r="A161" s="23" t="s">
        <v>37</v>
      </c>
      <c r="B161" s="33" t="s">
        <v>117</v>
      </c>
      <c r="C161" s="123" t="s">
        <v>136</v>
      </c>
      <c r="D161" s="26">
        <v>5</v>
      </c>
      <c r="E161" s="90">
        <v>446.50060000000002</v>
      </c>
      <c r="F161" s="90">
        <f t="shared" si="101"/>
        <v>446.6</v>
      </c>
      <c r="G161" s="149">
        <v>8.8900000000000007E-2</v>
      </c>
      <c r="H161" s="149">
        <v>1.0500000000000001E-2</v>
      </c>
      <c r="I161" s="147">
        <f t="shared" si="102"/>
        <v>9.9400000000000002E-2</v>
      </c>
      <c r="J161" s="91">
        <f t="shared" si="103"/>
        <v>222.60138062591005</v>
      </c>
      <c r="K161" s="59"/>
      <c r="L161" s="60">
        <v>446.59</v>
      </c>
      <c r="M161" s="131"/>
      <c r="N161" s="131"/>
      <c r="O161" s="131">
        <v>9.4E-2</v>
      </c>
      <c r="P161" s="63">
        <v>210</v>
      </c>
      <c r="Q161" s="24"/>
      <c r="R161" s="24"/>
      <c r="S161" s="24">
        <f t="shared" si="104"/>
        <v>-5.4325955734406453</v>
      </c>
      <c r="T161" s="24">
        <f t="shared" si="105"/>
        <v>-5.6609624749305327</v>
      </c>
      <c r="U161" s="115"/>
      <c r="V161" s="109">
        <f t="shared" si="106"/>
        <v>-3.469503045060887</v>
      </c>
      <c r="W161" s="109">
        <f t="shared" si="107"/>
        <v>-8.4695030450608861</v>
      </c>
      <c r="X161" s="109">
        <f t="shared" si="108"/>
        <v>1.530496954939113</v>
      </c>
      <c r="Y161" s="109">
        <f t="shared" si="109"/>
        <v>-11.094428087714254</v>
      </c>
      <c r="Z161" s="109">
        <f t="shared" si="110"/>
        <v>4.1554219975924802</v>
      </c>
      <c r="AA161" s="109">
        <f t="shared" si="111"/>
        <v>0.97847358121330807</v>
      </c>
      <c r="AB161" s="109">
        <f t="shared" si="112"/>
        <v>-4.0215264187866921</v>
      </c>
      <c r="AC161" s="109">
        <f t="shared" si="113"/>
        <v>5.9784735812133079</v>
      </c>
      <c r="AD161" s="109">
        <f t="shared" si="114"/>
        <v>-21.084872755454697</v>
      </c>
      <c r="AE161" s="109">
        <f t="shared" si="115"/>
        <v>23.041819917881313</v>
      </c>
      <c r="AF161" s="109">
        <f t="shared" si="116"/>
        <v>-3.0984216389208838</v>
      </c>
      <c r="AG161" s="109">
        <f t="shared" si="117"/>
        <v>-8.0984216389208843</v>
      </c>
      <c r="AH161" s="109">
        <f t="shared" si="118"/>
        <v>1.9015783610791162</v>
      </c>
      <c r="AI161" s="109">
        <f t="shared" si="119"/>
        <v>-14.216908944610486</v>
      </c>
      <c r="AJ161" s="109">
        <f t="shared" si="120"/>
        <v>8.0200656667687173</v>
      </c>
      <c r="AK161" s="109">
        <f t="shared" si="121"/>
        <v>-3.2152606811426252</v>
      </c>
      <c r="AL161" s="109">
        <f t="shared" si="122"/>
        <v>-8.2152606811426256</v>
      </c>
      <c r="AM161" s="109">
        <f t="shared" si="123"/>
        <v>1.7847393188573748</v>
      </c>
      <c r="AN161" s="109">
        <f t="shared" si="124"/>
        <v>-14.138467784238092</v>
      </c>
      <c r="AO161" s="109">
        <f t="shared" si="125"/>
        <v>7.7079464219528404</v>
      </c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27"/>
      <c r="BV161" s="27"/>
      <c r="BW161" s="27"/>
      <c r="BX161" s="27"/>
      <c r="BY161" s="27"/>
      <c r="BZ161" s="27"/>
      <c r="CA161" s="27"/>
      <c r="CB161" s="27"/>
      <c r="CC161" s="27"/>
      <c r="CD161" s="27"/>
      <c r="CE161" s="27"/>
      <c r="CF161" s="27"/>
      <c r="CG161" s="27"/>
      <c r="CH161" s="27"/>
      <c r="CI161" s="27"/>
      <c r="CJ161" s="27"/>
      <c r="CK161" s="27"/>
      <c r="CL161" s="27"/>
      <c r="CM161" s="27"/>
      <c r="CN161" s="27"/>
      <c r="CO161" s="27"/>
      <c r="CP161" s="27"/>
      <c r="CQ161" s="27"/>
      <c r="CR161" s="27"/>
      <c r="CS161" s="27"/>
      <c r="CT161" s="27"/>
      <c r="CU161" s="27"/>
      <c r="CV161" s="27"/>
      <c r="CW161" s="27"/>
      <c r="CX161" s="27"/>
      <c r="CY161" s="27"/>
      <c r="CZ161" s="27"/>
      <c r="DA161" s="27"/>
      <c r="DB161" s="27"/>
      <c r="DC161" s="27"/>
      <c r="DD161" s="27"/>
      <c r="DE161" s="27"/>
      <c r="DF161" s="27"/>
      <c r="DG161" s="27"/>
      <c r="DH161" s="27"/>
      <c r="DI161" s="27"/>
      <c r="DJ161" s="27"/>
      <c r="DK161" s="27"/>
      <c r="DL161" s="27"/>
      <c r="DM161" s="27"/>
      <c r="DN161" s="27"/>
      <c r="DO161" s="27"/>
      <c r="DP161" s="27"/>
      <c r="DQ161" s="27"/>
      <c r="DR161" s="27"/>
      <c r="DS161" s="27"/>
      <c r="DT161" s="27"/>
      <c r="DU161" s="27"/>
      <c r="DV161" s="27"/>
      <c r="DW161" s="27"/>
      <c r="DX161" s="27"/>
    </row>
    <row r="162" spans="1:128" s="5" customFormat="1" x14ac:dyDescent="0.25">
      <c r="A162" s="23" t="s">
        <v>37</v>
      </c>
      <c r="B162" s="33" t="s">
        <v>117</v>
      </c>
      <c r="C162" s="123" t="s">
        <v>136</v>
      </c>
      <c r="D162" s="26">
        <v>6</v>
      </c>
      <c r="E162" s="90">
        <v>447.24690000000004</v>
      </c>
      <c r="F162" s="90">
        <f t="shared" si="101"/>
        <v>447.40000000000003</v>
      </c>
      <c r="G162" s="149">
        <v>0.1343</v>
      </c>
      <c r="H162" s="149">
        <v>1.8800000000000001E-2</v>
      </c>
      <c r="I162" s="147">
        <f t="shared" si="102"/>
        <v>0.15310000000000001</v>
      </c>
      <c r="J162" s="91">
        <f t="shared" si="103"/>
        <v>342.2722994881907</v>
      </c>
      <c r="K162" s="59"/>
      <c r="L162" s="60">
        <v>447.28</v>
      </c>
      <c r="M162" s="131"/>
      <c r="N162" s="131"/>
      <c r="O162" s="131">
        <v>0.14779999999999999</v>
      </c>
      <c r="P162" s="63">
        <v>330</v>
      </c>
      <c r="Q162" s="24"/>
      <c r="R162" s="24"/>
      <c r="S162" s="24">
        <f t="shared" si="104"/>
        <v>-3.4617896799477639</v>
      </c>
      <c r="T162" s="24">
        <f t="shared" si="105"/>
        <v>-3.5855368683185311</v>
      </c>
      <c r="U162" s="115"/>
      <c r="V162" s="109">
        <f t="shared" si="106"/>
        <v>-3.469503045060887</v>
      </c>
      <c r="W162" s="109">
        <f t="shared" si="107"/>
        <v>-8.4695030450608861</v>
      </c>
      <c r="X162" s="109">
        <f t="shared" si="108"/>
        <v>1.530496954939113</v>
      </c>
      <c r="Y162" s="109">
        <f t="shared" si="109"/>
        <v>-11.094428087714254</v>
      </c>
      <c r="Z162" s="109">
        <f t="shared" si="110"/>
        <v>4.1554219975924802</v>
      </c>
      <c r="AA162" s="109">
        <f t="shared" si="111"/>
        <v>0.97847358121330807</v>
      </c>
      <c r="AB162" s="109">
        <f t="shared" si="112"/>
        <v>-4.0215264187866921</v>
      </c>
      <c r="AC162" s="109">
        <f t="shared" si="113"/>
        <v>5.9784735812133079</v>
      </c>
      <c r="AD162" s="109">
        <f t="shared" si="114"/>
        <v>-21.084872755454697</v>
      </c>
      <c r="AE162" s="109">
        <f t="shared" si="115"/>
        <v>23.041819917881313</v>
      </c>
      <c r="AF162" s="109">
        <f t="shared" si="116"/>
        <v>-3.0984216389208838</v>
      </c>
      <c r="AG162" s="109">
        <f t="shared" si="117"/>
        <v>-8.0984216389208843</v>
      </c>
      <c r="AH162" s="109">
        <f t="shared" si="118"/>
        <v>1.9015783610791162</v>
      </c>
      <c r="AI162" s="109">
        <f t="shared" si="119"/>
        <v>-14.216908944610486</v>
      </c>
      <c r="AJ162" s="109">
        <f t="shared" si="120"/>
        <v>8.0200656667687173</v>
      </c>
      <c r="AK162" s="109">
        <f t="shared" si="121"/>
        <v>-3.2152606811426252</v>
      </c>
      <c r="AL162" s="109">
        <f t="shared" si="122"/>
        <v>-8.2152606811426256</v>
      </c>
      <c r="AM162" s="109">
        <f t="shared" si="123"/>
        <v>1.7847393188573748</v>
      </c>
      <c r="AN162" s="109">
        <f t="shared" si="124"/>
        <v>-14.138467784238092</v>
      </c>
      <c r="AO162" s="109">
        <f t="shared" si="125"/>
        <v>7.7079464219528404</v>
      </c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27"/>
      <c r="BV162" s="27"/>
      <c r="BW162" s="27"/>
      <c r="BX162" s="27"/>
      <c r="BY162" s="27"/>
      <c r="BZ162" s="27"/>
      <c r="CA162" s="27"/>
      <c r="CB162" s="27"/>
      <c r="CC162" s="27"/>
      <c r="CD162" s="27"/>
      <c r="CE162" s="27"/>
      <c r="CF162" s="27"/>
      <c r="CG162" s="27"/>
      <c r="CH162" s="27"/>
      <c r="CI162" s="27"/>
      <c r="CJ162" s="27"/>
      <c r="CK162" s="27"/>
      <c r="CL162" s="27"/>
      <c r="CM162" s="27"/>
      <c r="CN162" s="27"/>
      <c r="CO162" s="27"/>
      <c r="CP162" s="27"/>
      <c r="CQ162" s="27"/>
      <c r="CR162" s="27"/>
      <c r="CS162" s="27"/>
      <c r="CT162" s="27"/>
      <c r="CU162" s="27"/>
      <c r="CV162" s="27"/>
      <c r="CW162" s="27"/>
      <c r="CX162" s="27"/>
      <c r="CY162" s="27"/>
      <c r="CZ162" s="27"/>
      <c r="DA162" s="27"/>
      <c r="DB162" s="27"/>
      <c r="DC162" s="27"/>
      <c r="DD162" s="27"/>
      <c r="DE162" s="27"/>
      <c r="DF162" s="27"/>
      <c r="DG162" s="27"/>
      <c r="DH162" s="27"/>
      <c r="DI162" s="27"/>
      <c r="DJ162" s="27"/>
      <c r="DK162" s="27"/>
      <c r="DL162" s="27"/>
      <c r="DM162" s="27"/>
      <c r="DN162" s="27"/>
      <c r="DO162" s="27"/>
      <c r="DP162" s="27"/>
      <c r="DQ162" s="27"/>
      <c r="DR162" s="27"/>
      <c r="DS162" s="27"/>
      <c r="DT162" s="27"/>
      <c r="DU162" s="27"/>
      <c r="DV162" s="27"/>
      <c r="DW162" s="27"/>
      <c r="DX162" s="27"/>
    </row>
    <row r="163" spans="1:128" s="5" customFormat="1" x14ac:dyDescent="0.25">
      <c r="A163" s="23" t="s">
        <v>37</v>
      </c>
      <c r="B163" s="33" t="s">
        <v>117</v>
      </c>
      <c r="C163" s="123" t="s">
        <v>136</v>
      </c>
      <c r="D163" s="26">
        <v>7</v>
      </c>
      <c r="E163" s="90">
        <v>447.59769999999997</v>
      </c>
      <c r="F163" s="90">
        <f t="shared" si="101"/>
        <v>447.9</v>
      </c>
      <c r="G163" s="149">
        <v>0.25180000000000002</v>
      </c>
      <c r="H163" s="149">
        <v>5.0500000000000003E-2</v>
      </c>
      <c r="I163" s="147">
        <f t="shared" si="102"/>
        <v>0.30230000000000001</v>
      </c>
      <c r="J163" s="91">
        <f t="shared" si="103"/>
        <v>675.21118148890923</v>
      </c>
      <c r="K163" s="59"/>
      <c r="L163" s="60">
        <v>447.85</v>
      </c>
      <c r="M163" s="131"/>
      <c r="N163" s="131"/>
      <c r="O163" s="131">
        <v>0.29289999999999999</v>
      </c>
      <c r="P163" s="63">
        <v>654</v>
      </c>
      <c r="Q163" s="24"/>
      <c r="R163" s="24"/>
      <c r="S163" s="24">
        <f t="shared" si="104"/>
        <v>-3.1094938802514118</v>
      </c>
      <c r="T163" s="24">
        <f t="shared" si="105"/>
        <v>-3.141414430095252</v>
      </c>
      <c r="U163" s="115"/>
      <c r="V163" s="109">
        <f t="shared" si="106"/>
        <v>-3.469503045060887</v>
      </c>
      <c r="W163" s="109">
        <f t="shared" si="107"/>
        <v>-8.4695030450608861</v>
      </c>
      <c r="X163" s="109">
        <f t="shared" si="108"/>
        <v>1.530496954939113</v>
      </c>
      <c r="Y163" s="109">
        <f t="shared" si="109"/>
        <v>-11.094428087714254</v>
      </c>
      <c r="Z163" s="109">
        <f t="shared" si="110"/>
        <v>4.1554219975924802</v>
      </c>
      <c r="AA163" s="109">
        <f t="shared" si="111"/>
        <v>0.97847358121330807</v>
      </c>
      <c r="AB163" s="109">
        <f t="shared" si="112"/>
        <v>-4.0215264187866921</v>
      </c>
      <c r="AC163" s="109">
        <f t="shared" si="113"/>
        <v>5.9784735812133079</v>
      </c>
      <c r="AD163" s="109">
        <f t="shared" si="114"/>
        <v>-21.084872755454697</v>
      </c>
      <c r="AE163" s="109">
        <f t="shared" si="115"/>
        <v>23.041819917881313</v>
      </c>
      <c r="AF163" s="109">
        <f t="shared" si="116"/>
        <v>-3.0984216389208838</v>
      </c>
      <c r="AG163" s="109">
        <f t="shared" si="117"/>
        <v>-8.0984216389208843</v>
      </c>
      <c r="AH163" s="109">
        <f t="shared" si="118"/>
        <v>1.9015783610791162</v>
      </c>
      <c r="AI163" s="109">
        <f t="shared" si="119"/>
        <v>-14.216908944610486</v>
      </c>
      <c r="AJ163" s="109">
        <f t="shared" si="120"/>
        <v>8.0200656667687173</v>
      </c>
      <c r="AK163" s="109">
        <f t="shared" si="121"/>
        <v>-3.2152606811426252</v>
      </c>
      <c r="AL163" s="109">
        <f t="shared" si="122"/>
        <v>-8.2152606811426256</v>
      </c>
      <c r="AM163" s="109">
        <f t="shared" si="123"/>
        <v>1.7847393188573748</v>
      </c>
      <c r="AN163" s="109">
        <f t="shared" si="124"/>
        <v>-14.138467784238092</v>
      </c>
      <c r="AO163" s="109">
        <f t="shared" si="125"/>
        <v>7.7079464219528404</v>
      </c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27"/>
      <c r="BV163" s="27"/>
      <c r="BW163" s="27"/>
      <c r="BX163" s="27"/>
      <c r="BY163" s="27"/>
      <c r="BZ163" s="27"/>
      <c r="CA163" s="27"/>
      <c r="CB163" s="27"/>
      <c r="CC163" s="27"/>
      <c r="CD163" s="27"/>
      <c r="CE163" s="27"/>
      <c r="CF163" s="27"/>
      <c r="CG163" s="27"/>
      <c r="CH163" s="27"/>
      <c r="CI163" s="27"/>
      <c r="CJ163" s="27"/>
      <c r="CK163" s="27"/>
      <c r="CL163" s="27"/>
      <c r="CM163" s="27"/>
      <c r="CN163" s="27"/>
      <c r="CO163" s="27"/>
      <c r="CP163" s="27"/>
      <c r="CQ163" s="27"/>
      <c r="CR163" s="27"/>
      <c r="CS163" s="27"/>
      <c r="CT163" s="27"/>
      <c r="CU163" s="27"/>
      <c r="CV163" s="27"/>
      <c r="CW163" s="27"/>
      <c r="CX163" s="27"/>
      <c r="CY163" s="27"/>
      <c r="CZ163" s="27"/>
      <c r="DA163" s="27"/>
      <c r="DB163" s="27"/>
      <c r="DC163" s="27"/>
      <c r="DD163" s="27"/>
      <c r="DE163" s="27"/>
      <c r="DF163" s="27"/>
      <c r="DG163" s="27"/>
      <c r="DH163" s="27"/>
      <c r="DI163" s="27"/>
      <c r="DJ163" s="27"/>
      <c r="DK163" s="27"/>
      <c r="DL163" s="27"/>
      <c r="DM163" s="27"/>
      <c r="DN163" s="27"/>
      <c r="DO163" s="27"/>
      <c r="DP163" s="27"/>
      <c r="DQ163" s="27"/>
      <c r="DR163" s="27"/>
      <c r="DS163" s="27"/>
      <c r="DT163" s="27"/>
      <c r="DU163" s="27"/>
      <c r="DV163" s="27"/>
      <c r="DW163" s="27"/>
      <c r="DX163" s="27"/>
    </row>
    <row r="164" spans="1:128" s="5" customFormat="1" x14ac:dyDescent="0.25">
      <c r="A164" s="23" t="s">
        <v>37</v>
      </c>
      <c r="B164" s="33" t="s">
        <v>117</v>
      </c>
      <c r="C164" s="123" t="s">
        <v>136</v>
      </c>
      <c r="D164" s="26">
        <v>8</v>
      </c>
      <c r="E164" s="90">
        <v>447.59629999999999</v>
      </c>
      <c r="F164" s="90">
        <f t="shared" si="101"/>
        <v>448.2</v>
      </c>
      <c r="G164" s="149">
        <v>0.50490000000000002</v>
      </c>
      <c r="H164" s="149">
        <v>9.8799999999999999E-2</v>
      </c>
      <c r="I164" s="147">
        <f t="shared" si="102"/>
        <v>0.60370000000000001</v>
      </c>
      <c r="J164" s="91">
        <f t="shared" si="103"/>
        <v>1348.0738805927817</v>
      </c>
      <c r="K164" s="59"/>
      <c r="L164" s="60">
        <v>448.06</v>
      </c>
      <c r="M164" s="131"/>
      <c r="N164" s="131"/>
      <c r="O164" s="131">
        <v>0.59309999999999996</v>
      </c>
      <c r="P164" s="63">
        <v>1324</v>
      </c>
      <c r="Q164" s="24"/>
      <c r="R164" s="24"/>
      <c r="S164" s="24">
        <f t="shared" si="104"/>
        <v>-1.7558389928772657</v>
      </c>
      <c r="T164" s="24">
        <f t="shared" si="105"/>
        <v>-1.7857983111575344</v>
      </c>
      <c r="U164" s="115"/>
      <c r="V164" s="109">
        <f t="shared" si="106"/>
        <v>-3.469503045060887</v>
      </c>
      <c r="W164" s="109">
        <f t="shared" si="107"/>
        <v>-8.4695030450608861</v>
      </c>
      <c r="X164" s="109">
        <f t="shared" si="108"/>
        <v>1.530496954939113</v>
      </c>
      <c r="Y164" s="109">
        <f t="shared" si="109"/>
        <v>-11.094428087714254</v>
      </c>
      <c r="Z164" s="109">
        <f t="shared" si="110"/>
        <v>4.1554219975924802</v>
      </c>
      <c r="AA164" s="109">
        <f t="shared" si="111"/>
        <v>0.97847358121330807</v>
      </c>
      <c r="AB164" s="109">
        <f t="shared" si="112"/>
        <v>-4.0215264187866921</v>
      </c>
      <c r="AC164" s="109">
        <f t="shared" si="113"/>
        <v>5.9784735812133079</v>
      </c>
      <c r="AD164" s="109">
        <f t="shared" si="114"/>
        <v>-21.084872755454697</v>
      </c>
      <c r="AE164" s="109">
        <f t="shared" si="115"/>
        <v>23.041819917881313</v>
      </c>
      <c r="AF164" s="109">
        <f t="shared" si="116"/>
        <v>-3.0984216389208838</v>
      </c>
      <c r="AG164" s="109">
        <f t="shared" si="117"/>
        <v>-8.0984216389208843</v>
      </c>
      <c r="AH164" s="109">
        <f t="shared" si="118"/>
        <v>1.9015783610791162</v>
      </c>
      <c r="AI164" s="109">
        <f t="shared" si="119"/>
        <v>-14.216908944610486</v>
      </c>
      <c r="AJ164" s="109">
        <f t="shared" si="120"/>
        <v>8.0200656667687173</v>
      </c>
      <c r="AK164" s="109">
        <f t="shared" si="121"/>
        <v>-3.2152606811426252</v>
      </c>
      <c r="AL164" s="109">
        <f t="shared" si="122"/>
        <v>-8.2152606811426256</v>
      </c>
      <c r="AM164" s="109">
        <f t="shared" si="123"/>
        <v>1.7847393188573748</v>
      </c>
      <c r="AN164" s="109">
        <f t="shared" si="124"/>
        <v>-14.138467784238092</v>
      </c>
      <c r="AO164" s="109">
        <f t="shared" si="125"/>
        <v>7.7079464219528404</v>
      </c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27"/>
      <c r="BV164" s="27"/>
      <c r="BW164" s="27"/>
      <c r="BX164" s="27"/>
      <c r="BY164" s="27"/>
      <c r="BZ164" s="27"/>
      <c r="CA164" s="27"/>
      <c r="CB164" s="27"/>
      <c r="CC164" s="27"/>
      <c r="CD164" s="27"/>
      <c r="CE164" s="27"/>
      <c r="CF164" s="27"/>
      <c r="CG164" s="27"/>
      <c r="CH164" s="27"/>
      <c r="CI164" s="27"/>
      <c r="CJ164" s="27"/>
      <c r="CK164" s="27"/>
      <c r="CL164" s="27"/>
      <c r="CM164" s="27"/>
      <c r="CN164" s="27"/>
      <c r="CO164" s="27"/>
      <c r="CP164" s="27"/>
      <c r="CQ164" s="27"/>
      <c r="CR164" s="27"/>
      <c r="CS164" s="27"/>
      <c r="CT164" s="27"/>
      <c r="CU164" s="27"/>
      <c r="CV164" s="27"/>
      <c r="CW164" s="27"/>
      <c r="CX164" s="27"/>
      <c r="CY164" s="27"/>
      <c r="CZ164" s="27"/>
      <c r="DA164" s="27"/>
      <c r="DB164" s="27"/>
      <c r="DC164" s="27"/>
      <c r="DD164" s="27"/>
      <c r="DE164" s="27"/>
      <c r="DF164" s="27"/>
      <c r="DG164" s="27"/>
      <c r="DH164" s="27"/>
      <c r="DI164" s="27"/>
      <c r="DJ164" s="27"/>
      <c r="DK164" s="27"/>
      <c r="DL164" s="27"/>
      <c r="DM164" s="27"/>
      <c r="DN164" s="27"/>
      <c r="DO164" s="27"/>
      <c r="DP164" s="27"/>
      <c r="DQ164" s="27"/>
      <c r="DR164" s="27"/>
      <c r="DS164" s="27"/>
      <c r="DT164" s="27"/>
      <c r="DU164" s="27"/>
      <c r="DV164" s="27"/>
      <c r="DW164" s="27"/>
      <c r="DX164" s="27"/>
    </row>
    <row r="165" spans="1:128" s="5" customFormat="1" x14ac:dyDescent="0.25">
      <c r="A165" s="23" t="s">
        <v>37</v>
      </c>
      <c r="B165" s="33" t="s">
        <v>117</v>
      </c>
      <c r="C165" s="123" t="s">
        <v>136</v>
      </c>
      <c r="D165" s="26">
        <v>9</v>
      </c>
      <c r="E165" s="90">
        <v>447.35320000000002</v>
      </c>
      <c r="F165" s="90">
        <f t="shared" si="101"/>
        <v>449.20000000000005</v>
      </c>
      <c r="G165" s="149">
        <v>1.5956999999999999</v>
      </c>
      <c r="H165" s="149">
        <v>0.25109999999999999</v>
      </c>
      <c r="I165" s="147">
        <f t="shared" si="102"/>
        <v>1.8468</v>
      </c>
      <c r="J165" s="91">
        <f t="shared" si="103"/>
        <v>4121.860167902395</v>
      </c>
      <c r="K165" s="59"/>
      <c r="L165" s="60">
        <v>449.05</v>
      </c>
      <c r="M165" s="131"/>
      <c r="N165" s="131"/>
      <c r="O165" s="131">
        <v>1.8257000000000001</v>
      </c>
      <c r="P165" s="63">
        <v>4066</v>
      </c>
      <c r="Q165" s="24"/>
      <c r="R165" s="24"/>
      <c r="S165" s="24">
        <f t="shared" si="104"/>
        <v>-1.1425167857916341</v>
      </c>
      <c r="T165" s="24">
        <f t="shared" si="105"/>
        <v>-1.3552174413238796</v>
      </c>
      <c r="U165" s="115"/>
      <c r="V165" s="109">
        <f t="shared" si="106"/>
        <v>-3.469503045060887</v>
      </c>
      <c r="W165" s="109">
        <f t="shared" si="107"/>
        <v>-8.4695030450608861</v>
      </c>
      <c r="X165" s="109">
        <f t="shared" si="108"/>
        <v>1.530496954939113</v>
      </c>
      <c r="Y165" s="109">
        <f t="shared" si="109"/>
        <v>-11.094428087714254</v>
      </c>
      <c r="Z165" s="109">
        <f t="shared" si="110"/>
        <v>4.1554219975924802</v>
      </c>
      <c r="AA165" s="109">
        <f t="shared" si="111"/>
        <v>0.97847358121330807</v>
      </c>
      <c r="AB165" s="109">
        <f t="shared" si="112"/>
        <v>-4.0215264187866921</v>
      </c>
      <c r="AC165" s="109">
        <f t="shared" si="113"/>
        <v>5.9784735812133079</v>
      </c>
      <c r="AD165" s="109">
        <f t="shared" si="114"/>
        <v>-21.084872755454697</v>
      </c>
      <c r="AE165" s="109">
        <f t="shared" si="115"/>
        <v>23.041819917881313</v>
      </c>
      <c r="AF165" s="109">
        <f t="shared" si="116"/>
        <v>-3.0984216389208838</v>
      </c>
      <c r="AG165" s="109">
        <f t="shared" si="117"/>
        <v>-8.0984216389208843</v>
      </c>
      <c r="AH165" s="109">
        <f t="shared" si="118"/>
        <v>1.9015783610791162</v>
      </c>
      <c r="AI165" s="109">
        <f t="shared" si="119"/>
        <v>-14.216908944610486</v>
      </c>
      <c r="AJ165" s="109">
        <f t="shared" si="120"/>
        <v>8.0200656667687173</v>
      </c>
      <c r="AK165" s="109">
        <f t="shared" si="121"/>
        <v>-3.2152606811426252</v>
      </c>
      <c r="AL165" s="109">
        <f t="shared" si="122"/>
        <v>-8.2152606811426256</v>
      </c>
      <c r="AM165" s="109">
        <f t="shared" si="123"/>
        <v>1.7847393188573748</v>
      </c>
      <c r="AN165" s="109">
        <f t="shared" si="124"/>
        <v>-14.138467784238092</v>
      </c>
      <c r="AO165" s="109">
        <f t="shared" si="125"/>
        <v>7.7079464219528404</v>
      </c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27"/>
      <c r="BV165" s="27"/>
      <c r="BW165" s="27"/>
      <c r="BX165" s="27"/>
      <c r="BY165" s="27"/>
      <c r="BZ165" s="27"/>
      <c r="CA165" s="27"/>
      <c r="CB165" s="27"/>
      <c r="CC165" s="27"/>
      <c r="CD165" s="27"/>
      <c r="CE165" s="27"/>
      <c r="CF165" s="27"/>
      <c r="CG165" s="27"/>
      <c r="CH165" s="27"/>
      <c r="CI165" s="27"/>
      <c r="CJ165" s="27"/>
      <c r="CK165" s="27"/>
      <c r="CL165" s="27"/>
      <c r="CM165" s="27"/>
      <c r="CN165" s="27"/>
      <c r="CO165" s="27"/>
      <c r="CP165" s="27"/>
      <c r="CQ165" s="27"/>
      <c r="CR165" s="27"/>
      <c r="CS165" s="27"/>
      <c r="CT165" s="27"/>
      <c r="CU165" s="27"/>
      <c r="CV165" s="27"/>
      <c r="CW165" s="27"/>
      <c r="CX165" s="27"/>
      <c r="CY165" s="27"/>
      <c r="CZ165" s="27"/>
      <c r="DA165" s="27"/>
      <c r="DB165" s="27"/>
      <c r="DC165" s="27"/>
      <c r="DD165" s="27"/>
      <c r="DE165" s="27"/>
      <c r="DF165" s="27"/>
      <c r="DG165" s="27"/>
      <c r="DH165" s="27"/>
      <c r="DI165" s="27"/>
      <c r="DJ165" s="27"/>
      <c r="DK165" s="27"/>
      <c r="DL165" s="27"/>
      <c r="DM165" s="27"/>
      <c r="DN165" s="27"/>
      <c r="DO165" s="27"/>
      <c r="DP165" s="27"/>
      <c r="DQ165" s="27"/>
      <c r="DR165" s="27"/>
      <c r="DS165" s="27"/>
      <c r="DT165" s="27"/>
      <c r="DU165" s="27"/>
      <c r="DV165" s="27"/>
      <c r="DW165" s="27"/>
      <c r="DX165" s="27"/>
    </row>
    <row r="166" spans="1:128" s="5" customFormat="1" x14ac:dyDescent="0.25">
      <c r="A166" s="23" t="s">
        <v>38</v>
      </c>
      <c r="B166" s="33" t="s">
        <v>118</v>
      </c>
      <c r="C166" s="123" t="s">
        <v>124</v>
      </c>
      <c r="D166" s="26">
        <v>1</v>
      </c>
      <c r="E166" s="90">
        <v>447.77530000000007</v>
      </c>
      <c r="F166" s="90">
        <f t="shared" si="101"/>
        <v>447.80000000000013</v>
      </c>
      <c r="G166" s="149">
        <v>1.5299999999999999E-2</v>
      </c>
      <c r="H166" s="149">
        <v>9.4000000000000004E-3</v>
      </c>
      <c r="I166" s="147">
        <f t="shared" si="102"/>
        <v>2.47E-2</v>
      </c>
      <c r="J166" s="91">
        <f t="shared" si="103"/>
        <v>55.16044730960607</v>
      </c>
      <c r="K166" s="59">
        <v>450</v>
      </c>
      <c r="L166" s="58">
        <v>445</v>
      </c>
      <c r="M166" s="131">
        <v>1.4999999999999999E-2</v>
      </c>
      <c r="N166" s="131">
        <v>1.44E-2</v>
      </c>
      <c r="O166" s="131">
        <v>2.9399999999999999E-2</v>
      </c>
      <c r="P166" s="60">
        <v>66.16</v>
      </c>
      <c r="Q166" s="24">
        <f t="shared" ref="Q166:Q201" si="126">((M166-G166)/G166)*100</f>
        <v>-1.9607843137254899</v>
      </c>
      <c r="R166" s="24">
        <f t="shared" ref="R166:R201" si="127">((N166-H166)/H166)*100</f>
        <v>53.191489361702118</v>
      </c>
      <c r="S166" s="24">
        <f t="shared" si="104"/>
        <v>19.028340080971656</v>
      </c>
      <c r="T166" s="24">
        <f t="shared" si="105"/>
        <v>19.941014308051809</v>
      </c>
      <c r="U166" s="115"/>
      <c r="V166" s="109">
        <f t="shared" si="106"/>
        <v>-3.469503045060887</v>
      </c>
      <c r="W166" s="109">
        <f t="shared" si="107"/>
        <v>-8.4695030450608861</v>
      </c>
      <c r="X166" s="109">
        <f t="shared" si="108"/>
        <v>1.530496954939113</v>
      </c>
      <c r="Y166" s="109">
        <f t="shared" si="109"/>
        <v>-11.094428087714254</v>
      </c>
      <c r="Z166" s="109">
        <f t="shared" si="110"/>
        <v>4.1554219975924802</v>
      </c>
      <c r="AA166" s="109">
        <f t="shared" si="111"/>
        <v>0.97847358121330807</v>
      </c>
      <c r="AB166" s="109">
        <f t="shared" si="112"/>
        <v>-4.0215264187866921</v>
      </c>
      <c r="AC166" s="109">
        <f t="shared" si="113"/>
        <v>5.9784735812133079</v>
      </c>
      <c r="AD166" s="109">
        <f t="shared" si="114"/>
        <v>-21.084872755454697</v>
      </c>
      <c r="AE166" s="109">
        <f t="shared" si="115"/>
        <v>23.041819917881313</v>
      </c>
      <c r="AF166" s="109">
        <f t="shared" si="116"/>
        <v>-3.0984216389208838</v>
      </c>
      <c r="AG166" s="109">
        <f t="shared" si="117"/>
        <v>-8.0984216389208843</v>
      </c>
      <c r="AH166" s="109">
        <f t="shared" si="118"/>
        <v>1.9015783610791162</v>
      </c>
      <c r="AI166" s="109">
        <f t="shared" si="119"/>
        <v>-14.216908944610486</v>
      </c>
      <c r="AJ166" s="109">
        <f t="shared" si="120"/>
        <v>8.0200656667687173</v>
      </c>
      <c r="AK166" s="109">
        <f t="shared" si="121"/>
        <v>-3.2152606811426252</v>
      </c>
      <c r="AL166" s="109">
        <f t="shared" si="122"/>
        <v>-8.2152606811426256</v>
      </c>
      <c r="AM166" s="109">
        <f t="shared" si="123"/>
        <v>1.7847393188573748</v>
      </c>
      <c r="AN166" s="109">
        <f t="shared" si="124"/>
        <v>-14.138467784238092</v>
      </c>
      <c r="AO166" s="109">
        <f t="shared" si="125"/>
        <v>7.7079464219528404</v>
      </c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27"/>
      <c r="BV166" s="27"/>
      <c r="BW166" s="27"/>
      <c r="BX166" s="27"/>
      <c r="BY166" s="27"/>
      <c r="BZ166" s="27"/>
      <c r="CA166" s="27"/>
      <c r="CB166" s="27"/>
      <c r="CC166" s="27"/>
      <c r="CD166" s="27"/>
      <c r="CE166" s="27"/>
      <c r="CF166" s="27"/>
      <c r="CG166" s="27"/>
      <c r="CH166" s="27"/>
      <c r="CI166" s="27"/>
      <c r="CJ166" s="27"/>
      <c r="CK166" s="27"/>
      <c r="CL166" s="27"/>
      <c r="CM166" s="27"/>
      <c r="CN166" s="27"/>
      <c r="CO166" s="27"/>
      <c r="CP166" s="27"/>
      <c r="CQ166" s="27"/>
      <c r="CR166" s="27"/>
      <c r="CS166" s="27"/>
      <c r="CT166" s="27"/>
      <c r="CU166" s="27"/>
      <c r="CV166" s="27"/>
      <c r="CW166" s="27"/>
      <c r="CX166" s="27"/>
      <c r="CY166" s="27"/>
      <c r="CZ166" s="27"/>
      <c r="DA166" s="27"/>
      <c r="DB166" s="27"/>
      <c r="DC166" s="27"/>
      <c r="DD166" s="27"/>
      <c r="DE166" s="27"/>
      <c r="DF166" s="27"/>
      <c r="DG166" s="27"/>
      <c r="DH166" s="27"/>
      <c r="DI166" s="27"/>
      <c r="DJ166" s="27"/>
      <c r="DK166" s="27"/>
      <c r="DL166" s="27"/>
      <c r="DM166" s="27"/>
      <c r="DN166" s="27"/>
      <c r="DO166" s="27"/>
      <c r="DP166" s="27"/>
      <c r="DQ166" s="27"/>
      <c r="DR166" s="27"/>
      <c r="DS166" s="27"/>
      <c r="DT166" s="27"/>
      <c r="DU166" s="27"/>
      <c r="DV166" s="27"/>
      <c r="DW166" s="27"/>
      <c r="DX166" s="27"/>
    </row>
    <row r="167" spans="1:128" s="5" customFormat="1" x14ac:dyDescent="0.25">
      <c r="A167" s="23" t="s">
        <v>38</v>
      </c>
      <c r="B167" s="33" t="s">
        <v>118</v>
      </c>
      <c r="C167" s="123" t="s">
        <v>124</v>
      </c>
      <c r="D167" s="26">
        <v>2</v>
      </c>
      <c r="E167" s="90">
        <v>447.86349999999999</v>
      </c>
      <c r="F167" s="90">
        <f t="shared" si="101"/>
        <v>447.90000000000003</v>
      </c>
      <c r="G167" s="149">
        <v>2.64E-2</v>
      </c>
      <c r="H167" s="149">
        <v>1.01E-2</v>
      </c>
      <c r="I167" s="147">
        <f t="shared" si="102"/>
        <v>3.6499999999999998E-2</v>
      </c>
      <c r="J167" s="91">
        <f t="shared" si="103"/>
        <v>81.495539307941172</v>
      </c>
      <c r="K167" s="59">
        <v>450</v>
      </c>
      <c r="L167" s="58">
        <v>445.8</v>
      </c>
      <c r="M167" s="131">
        <v>2.3599999999999999E-2</v>
      </c>
      <c r="N167" s="131">
        <v>1.09E-2</v>
      </c>
      <c r="O167" s="131">
        <v>3.4500000000000003E-2</v>
      </c>
      <c r="P167" s="60">
        <v>77.48</v>
      </c>
      <c r="Q167" s="24">
        <f t="shared" si="126"/>
        <v>-10.606060606060607</v>
      </c>
      <c r="R167" s="24">
        <f t="shared" si="127"/>
        <v>7.9207920792079252</v>
      </c>
      <c r="S167" s="24">
        <f t="shared" si="104"/>
        <v>-5.4794520547945069</v>
      </c>
      <c r="T167" s="24">
        <f t="shared" si="105"/>
        <v>-4.927311779320763</v>
      </c>
      <c r="U167" s="115"/>
      <c r="V167" s="109">
        <f t="shared" si="106"/>
        <v>-3.469503045060887</v>
      </c>
      <c r="W167" s="109">
        <f t="shared" si="107"/>
        <v>-8.4695030450608861</v>
      </c>
      <c r="X167" s="109">
        <f t="shared" si="108"/>
        <v>1.530496954939113</v>
      </c>
      <c r="Y167" s="109">
        <f t="shared" si="109"/>
        <v>-11.094428087714254</v>
      </c>
      <c r="Z167" s="109">
        <f t="shared" si="110"/>
        <v>4.1554219975924802</v>
      </c>
      <c r="AA167" s="109">
        <f t="shared" si="111"/>
        <v>0.97847358121330807</v>
      </c>
      <c r="AB167" s="109">
        <f t="shared" si="112"/>
        <v>-4.0215264187866921</v>
      </c>
      <c r="AC167" s="109">
        <f t="shared" si="113"/>
        <v>5.9784735812133079</v>
      </c>
      <c r="AD167" s="109">
        <f t="shared" si="114"/>
        <v>-21.084872755454697</v>
      </c>
      <c r="AE167" s="109">
        <f t="shared" si="115"/>
        <v>23.041819917881313</v>
      </c>
      <c r="AF167" s="109">
        <f t="shared" si="116"/>
        <v>-3.0984216389208838</v>
      </c>
      <c r="AG167" s="109">
        <f t="shared" si="117"/>
        <v>-8.0984216389208843</v>
      </c>
      <c r="AH167" s="109">
        <f t="shared" si="118"/>
        <v>1.9015783610791162</v>
      </c>
      <c r="AI167" s="109">
        <f t="shared" si="119"/>
        <v>-14.216908944610486</v>
      </c>
      <c r="AJ167" s="109">
        <f t="shared" si="120"/>
        <v>8.0200656667687173</v>
      </c>
      <c r="AK167" s="109">
        <f t="shared" si="121"/>
        <v>-3.2152606811426252</v>
      </c>
      <c r="AL167" s="109">
        <f t="shared" si="122"/>
        <v>-8.2152606811426256</v>
      </c>
      <c r="AM167" s="109">
        <f t="shared" si="123"/>
        <v>1.7847393188573748</v>
      </c>
      <c r="AN167" s="109">
        <f t="shared" si="124"/>
        <v>-14.138467784238092</v>
      </c>
      <c r="AO167" s="109">
        <f t="shared" si="125"/>
        <v>7.7079464219528404</v>
      </c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27"/>
      <c r="BV167" s="27"/>
      <c r="BW167" s="27"/>
      <c r="BX167" s="27"/>
      <c r="BY167" s="27"/>
      <c r="BZ167" s="27"/>
      <c r="CA167" s="27"/>
      <c r="CB167" s="27"/>
      <c r="CC167" s="27"/>
      <c r="CD167" s="27"/>
      <c r="CE167" s="27"/>
      <c r="CF167" s="27"/>
      <c r="CG167" s="27"/>
      <c r="CH167" s="27"/>
      <c r="CI167" s="27"/>
      <c r="CJ167" s="27"/>
      <c r="CK167" s="27"/>
      <c r="CL167" s="27"/>
      <c r="CM167" s="27"/>
      <c r="CN167" s="27"/>
      <c r="CO167" s="27"/>
      <c r="CP167" s="27"/>
      <c r="CQ167" s="27"/>
      <c r="CR167" s="27"/>
      <c r="CS167" s="27"/>
      <c r="CT167" s="27"/>
      <c r="CU167" s="27"/>
      <c r="CV167" s="27"/>
      <c r="CW167" s="27"/>
      <c r="CX167" s="27"/>
      <c r="CY167" s="27"/>
      <c r="CZ167" s="27"/>
      <c r="DA167" s="27"/>
      <c r="DB167" s="27"/>
      <c r="DC167" s="27"/>
      <c r="DD167" s="27"/>
      <c r="DE167" s="27"/>
      <c r="DF167" s="27"/>
      <c r="DG167" s="27"/>
      <c r="DH167" s="27"/>
      <c r="DI167" s="27"/>
      <c r="DJ167" s="27"/>
      <c r="DK167" s="27"/>
      <c r="DL167" s="27"/>
      <c r="DM167" s="27"/>
      <c r="DN167" s="27"/>
      <c r="DO167" s="27"/>
      <c r="DP167" s="27"/>
      <c r="DQ167" s="27"/>
      <c r="DR167" s="27"/>
      <c r="DS167" s="27"/>
      <c r="DT167" s="27"/>
      <c r="DU167" s="27"/>
      <c r="DV167" s="27"/>
      <c r="DW167" s="27"/>
      <c r="DX167" s="27"/>
    </row>
    <row r="168" spans="1:128" s="5" customFormat="1" x14ac:dyDescent="0.25">
      <c r="A168" s="23" t="s">
        <v>38</v>
      </c>
      <c r="B168" s="33" t="s">
        <v>118</v>
      </c>
      <c r="C168" s="123" t="s">
        <v>124</v>
      </c>
      <c r="D168" s="26">
        <v>3</v>
      </c>
      <c r="E168" s="90">
        <v>447.05219999999997</v>
      </c>
      <c r="F168" s="90">
        <f t="shared" si="101"/>
        <v>447.09999999999997</v>
      </c>
      <c r="G168" s="149">
        <v>3.7999999999999999E-2</v>
      </c>
      <c r="H168" s="149">
        <v>9.7999999999999997E-3</v>
      </c>
      <c r="I168" s="147">
        <f t="shared" si="102"/>
        <v>4.7799999999999995E-2</v>
      </c>
      <c r="J168" s="91">
        <f t="shared" si="103"/>
        <v>106.91832264216214</v>
      </c>
      <c r="K168" s="59">
        <v>450</v>
      </c>
      <c r="L168" s="58">
        <v>444.5</v>
      </c>
      <c r="M168" s="131">
        <v>3.09E-2</v>
      </c>
      <c r="N168" s="131">
        <v>1.21E-2</v>
      </c>
      <c r="O168" s="131">
        <v>4.2999999999999997E-2</v>
      </c>
      <c r="P168" s="60">
        <v>96.81</v>
      </c>
      <c r="Q168" s="24">
        <f t="shared" si="126"/>
        <v>-18.684210526315788</v>
      </c>
      <c r="R168" s="24">
        <f t="shared" si="127"/>
        <v>23.469387755102041</v>
      </c>
      <c r="S168" s="24">
        <f t="shared" si="104"/>
        <v>-10.041841004184098</v>
      </c>
      <c r="T168" s="24">
        <f t="shared" si="105"/>
        <v>-9.4542473098769158</v>
      </c>
      <c r="U168" s="115"/>
      <c r="V168" s="109">
        <f t="shared" si="106"/>
        <v>-3.469503045060887</v>
      </c>
      <c r="W168" s="109">
        <f t="shared" si="107"/>
        <v>-8.4695030450608861</v>
      </c>
      <c r="X168" s="109">
        <f t="shared" si="108"/>
        <v>1.530496954939113</v>
      </c>
      <c r="Y168" s="109">
        <f t="shared" si="109"/>
        <v>-11.094428087714254</v>
      </c>
      <c r="Z168" s="109">
        <f t="shared" si="110"/>
        <v>4.1554219975924802</v>
      </c>
      <c r="AA168" s="109">
        <f t="shared" si="111"/>
        <v>0.97847358121330807</v>
      </c>
      <c r="AB168" s="109">
        <f t="shared" si="112"/>
        <v>-4.0215264187866921</v>
      </c>
      <c r="AC168" s="109">
        <f t="shared" si="113"/>
        <v>5.9784735812133079</v>
      </c>
      <c r="AD168" s="109">
        <f t="shared" si="114"/>
        <v>-21.084872755454697</v>
      </c>
      <c r="AE168" s="109">
        <f t="shared" si="115"/>
        <v>23.041819917881313</v>
      </c>
      <c r="AF168" s="109">
        <f t="shared" si="116"/>
        <v>-3.0984216389208838</v>
      </c>
      <c r="AG168" s="109">
        <f t="shared" si="117"/>
        <v>-8.0984216389208843</v>
      </c>
      <c r="AH168" s="109">
        <f t="shared" si="118"/>
        <v>1.9015783610791162</v>
      </c>
      <c r="AI168" s="109">
        <f t="shared" si="119"/>
        <v>-14.216908944610486</v>
      </c>
      <c r="AJ168" s="109">
        <f t="shared" si="120"/>
        <v>8.0200656667687173</v>
      </c>
      <c r="AK168" s="109">
        <f t="shared" si="121"/>
        <v>-3.2152606811426252</v>
      </c>
      <c r="AL168" s="109">
        <f t="shared" si="122"/>
        <v>-8.2152606811426256</v>
      </c>
      <c r="AM168" s="109">
        <f t="shared" si="123"/>
        <v>1.7847393188573748</v>
      </c>
      <c r="AN168" s="109">
        <f t="shared" si="124"/>
        <v>-14.138467784238092</v>
      </c>
      <c r="AO168" s="109">
        <f t="shared" si="125"/>
        <v>7.7079464219528404</v>
      </c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  <c r="BT168" s="27"/>
      <c r="BU168" s="27"/>
      <c r="BV168" s="27"/>
      <c r="BW168" s="27"/>
      <c r="BX168" s="27"/>
      <c r="BY168" s="27"/>
      <c r="BZ168" s="27"/>
      <c r="CA168" s="27"/>
      <c r="CB168" s="27"/>
      <c r="CC168" s="27"/>
      <c r="CD168" s="27"/>
      <c r="CE168" s="27"/>
      <c r="CF168" s="27"/>
      <c r="CG168" s="27"/>
      <c r="CH168" s="27"/>
      <c r="CI168" s="27"/>
      <c r="CJ168" s="27"/>
      <c r="CK168" s="27"/>
      <c r="CL168" s="27"/>
      <c r="CM168" s="27"/>
      <c r="CN168" s="27"/>
      <c r="CO168" s="27"/>
      <c r="CP168" s="27"/>
      <c r="CQ168" s="27"/>
      <c r="CR168" s="27"/>
      <c r="CS168" s="27"/>
      <c r="CT168" s="27"/>
      <c r="CU168" s="27"/>
      <c r="CV168" s="27"/>
      <c r="CW168" s="27"/>
      <c r="CX168" s="27"/>
      <c r="CY168" s="27"/>
      <c r="CZ168" s="27"/>
      <c r="DA168" s="27"/>
      <c r="DB168" s="27"/>
      <c r="DC168" s="27"/>
      <c r="DD168" s="27"/>
      <c r="DE168" s="27"/>
      <c r="DF168" s="27"/>
      <c r="DG168" s="27"/>
      <c r="DH168" s="27"/>
      <c r="DI168" s="27"/>
      <c r="DJ168" s="27"/>
      <c r="DK168" s="27"/>
      <c r="DL168" s="27"/>
      <c r="DM168" s="27"/>
      <c r="DN168" s="27"/>
      <c r="DO168" s="27"/>
      <c r="DP168" s="27"/>
      <c r="DQ168" s="27"/>
      <c r="DR168" s="27"/>
      <c r="DS168" s="27"/>
      <c r="DT168" s="27"/>
      <c r="DU168" s="27"/>
      <c r="DV168" s="27"/>
      <c r="DW168" s="27"/>
      <c r="DX168" s="27"/>
    </row>
    <row r="169" spans="1:128" s="5" customFormat="1" x14ac:dyDescent="0.25">
      <c r="A169" s="23" t="s">
        <v>38</v>
      </c>
      <c r="B169" s="33" t="s">
        <v>118</v>
      </c>
      <c r="C169" s="123" t="s">
        <v>124</v>
      </c>
      <c r="D169" s="26">
        <v>4</v>
      </c>
      <c r="E169" s="90">
        <v>447.34070000000003</v>
      </c>
      <c r="F169" s="90">
        <f t="shared" si="101"/>
        <v>447.40000000000003</v>
      </c>
      <c r="G169" s="149">
        <v>5.0299999999999997E-2</v>
      </c>
      <c r="H169" s="149">
        <v>8.9999999999999993E-3</v>
      </c>
      <c r="I169" s="147">
        <f t="shared" si="102"/>
        <v>5.9299999999999999E-2</v>
      </c>
      <c r="J169" s="91">
        <f t="shared" si="103"/>
        <v>132.55452423588241</v>
      </c>
      <c r="K169" s="59">
        <v>450</v>
      </c>
      <c r="L169" s="58">
        <v>446.7</v>
      </c>
      <c r="M169" s="131">
        <v>4.99E-2</v>
      </c>
      <c r="N169" s="131">
        <v>1.04E-2</v>
      </c>
      <c r="O169" s="131">
        <v>6.0299999999999999E-2</v>
      </c>
      <c r="P169" s="60">
        <v>134.94</v>
      </c>
      <c r="Q169" s="24">
        <f t="shared" si="126"/>
        <v>-0.79522862823061158</v>
      </c>
      <c r="R169" s="24">
        <f t="shared" si="127"/>
        <v>15.555555555555559</v>
      </c>
      <c r="S169" s="24">
        <f t="shared" si="104"/>
        <v>1.6863406408094452</v>
      </c>
      <c r="T169" s="24">
        <f t="shared" si="105"/>
        <v>1.7996185176392794</v>
      </c>
      <c r="U169" s="115"/>
      <c r="V169" s="109">
        <f t="shared" si="106"/>
        <v>-3.469503045060887</v>
      </c>
      <c r="W169" s="109">
        <f t="shared" si="107"/>
        <v>-8.4695030450608861</v>
      </c>
      <c r="X169" s="109">
        <f t="shared" si="108"/>
        <v>1.530496954939113</v>
      </c>
      <c r="Y169" s="109">
        <f t="shared" si="109"/>
        <v>-11.094428087714254</v>
      </c>
      <c r="Z169" s="109">
        <f t="shared" si="110"/>
        <v>4.1554219975924802</v>
      </c>
      <c r="AA169" s="109">
        <f t="shared" si="111"/>
        <v>0.97847358121330807</v>
      </c>
      <c r="AB169" s="109">
        <f t="shared" si="112"/>
        <v>-4.0215264187866921</v>
      </c>
      <c r="AC169" s="109">
        <f t="shared" si="113"/>
        <v>5.9784735812133079</v>
      </c>
      <c r="AD169" s="109">
        <f t="shared" si="114"/>
        <v>-21.084872755454697</v>
      </c>
      <c r="AE169" s="109">
        <f t="shared" si="115"/>
        <v>23.041819917881313</v>
      </c>
      <c r="AF169" s="109">
        <f t="shared" si="116"/>
        <v>-3.0984216389208838</v>
      </c>
      <c r="AG169" s="109">
        <f t="shared" si="117"/>
        <v>-8.0984216389208843</v>
      </c>
      <c r="AH169" s="109">
        <f t="shared" si="118"/>
        <v>1.9015783610791162</v>
      </c>
      <c r="AI169" s="109">
        <f t="shared" si="119"/>
        <v>-14.216908944610486</v>
      </c>
      <c r="AJ169" s="109">
        <f t="shared" si="120"/>
        <v>8.0200656667687173</v>
      </c>
      <c r="AK169" s="109">
        <f t="shared" si="121"/>
        <v>-3.2152606811426252</v>
      </c>
      <c r="AL169" s="109">
        <f t="shared" si="122"/>
        <v>-8.2152606811426256</v>
      </c>
      <c r="AM169" s="109">
        <f t="shared" si="123"/>
        <v>1.7847393188573748</v>
      </c>
      <c r="AN169" s="109">
        <f t="shared" si="124"/>
        <v>-14.138467784238092</v>
      </c>
      <c r="AO169" s="109">
        <f t="shared" si="125"/>
        <v>7.7079464219528404</v>
      </c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27"/>
      <c r="BV169" s="27"/>
      <c r="BW169" s="27"/>
      <c r="BX169" s="27"/>
      <c r="BY169" s="27"/>
      <c r="BZ169" s="27"/>
      <c r="CA169" s="27"/>
      <c r="CB169" s="27"/>
      <c r="CC169" s="27"/>
      <c r="CD169" s="27"/>
      <c r="CE169" s="27"/>
      <c r="CF169" s="27"/>
      <c r="CG169" s="27"/>
      <c r="CH169" s="27"/>
      <c r="CI169" s="27"/>
      <c r="CJ169" s="27"/>
      <c r="CK169" s="27"/>
      <c r="CL169" s="27"/>
      <c r="CM169" s="27"/>
      <c r="CN169" s="27"/>
      <c r="CO169" s="27"/>
      <c r="CP169" s="27"/>
      <c r="CQ169" s="27"/>
      <c r="CR169" s="27"/>
      <c r="CS169" s="27"/>
      <c r="CT169" s="27"/>
      <c r="CU169" s="27"/>
      <c r="CV169" s="27"/>
      <c r="CW169" s="27"/>
      <c r="CX169" s="27"/>
      <c r="CY169" s="27"/>
      <c r="CZ169" s="27"/>
      <c r="DA169" s="27"/>
      <c r="DB169" s="27"/>
      <c r="DC169" s="27"/>
      <c r="DD169" s="27"/>
      <c r="DE169" s="27"/>
      <c r="DF169" s="27"/>
      <c r="DG169" s="27"/>
      <c r="DH169" s="27"/>
      <c r="DI169" s="27"/>
      <c r="DJ169" s="27"/>
      <c r="DK169" s="27"/>
      <c r="DL169" s="27"/>
      <c r="DM169" s="27"/>
      <c r="DN169" s="27"/>
      <c r="DO169" s="27"/>
      <c r="DP169" s="27"/>
      <c r="DQ169" s="27"/>
      <c r="DR169" s="27"/>
      <c r="DS169" s="27"/>
      <c r="DT169" s="27"/>
      <c r="DU169" s="27"/>
      <c r="DV169" s="27"/>
      <c r="DW169" s="27"/>
      <c r="DX169" s="27"/>
    </row>
    <row r="170" spans="1:128" s="5" customFormat="1" x14ac:dyDescent="0.25">
      <c r="A170" s="23" t="s">
        <v>38</v>
      </c>
      <c r="B170" s="33" t="s">
        <v>118</v>
      </c>
      <c r="C170" s="123" t="s">
        <v>124</v>
      </c>
      <c r="D170" s="26">
        <v>5</v>
      </c>
      <c r="E170" s="90">
        <v>447.19519999999994</v>
      </c>
      <c r="F170" s="90">
        <f t="shared" si="101"/>
        <v>447.29999999999995</v>
      </c>
      <c r="G170" s="149">
        <v>9.4700000000000006E-2</v>
      </c>
      <c r="H170" s="149">
        <v>1.01E-2</v>
      </c>
      <c r="I170" s="147">
        <f t="shared" si="102"/>
        <v>0.1048</v>
      </c>
      <c r="J170" s="91">
        <f t="shared" si="103"/>
        <v>234.32884025257673</v>
      </c>
      <c r="K170" s="59">
        <v>450</v>
      </c>
      <c r="L170" s="58">
        <v>443.7</v>
      </c>
      <c r="M170" s="131">
        <v>8.8800000000000004E-2</v>
      </c>
      <c r="N170" s="131">
        <v>1.12E-2</v>
      </c>
      <c r="O170" s="131">
        <v>0.1</v>
      </c>
      <c r="P170" s="60">
        <v>225.27</v>
      </c>
      <c r="Q170" s="24">
        <f t="shared" si="126"/>
        <v>-6.2302006335797282</v>
      </c>
      <c r="R170" s="24">
        <f t="shared" si="127"/>
        <v>10.891089108910894</v>
      </c>
      <c r="S170" s="24">
        <f t="shared" si="104"/>
        <v>-4.5801526717557239</v>
      </c>
      <c r="T170" s="24">
        <f t="shared" si="105"/>
        <v>-3.8658665501064386</v>
      </c>
      <c r="U170" s="115"/>
      <c r="V170" s="109">
        <f t="shared" si="106"/>
        <v>-3.469503045060887</v>
      </c>
      <c r="W170" s="109">
        <f t="shared" si="107"/>
        <v>-8.4695030450608861</v>
      </c>
      <c r="X170" s="109">
        <f t="shared" si="108"/>
        <v>1.530496954939113</v>
      </c>
      <c r="Y170" s="109">
        <f t="shared" si="109"/>
        <v>-11.094428087714254</v>
      </c>
      <c r="Z170" s="109">
        <f t="shared" si="110"/>
        <v>4.1554219975924802</v>
      </c>
      <c r="AA170" s="109">
        <f t="shared" si="111"/>
        <v>0.97847358121330807</v>
      </c>
      <c r="AB170" s="109">
        <f t="shared" si="112"/>
        <v>-4.0215264187866921</v>
      </c>
      <c r="AC170" s="109">
        <f t="shared" si="113"/>
        <v>5.9784735812133079</v>
      </c>
      <c r="AD170" s="109">
        <f t="shared" si="114"/>
        <v>-21.084872755454697</v>
      </c>
      <c r="AE170" s="109">
        <f t="shared" si="115"/>
        <v>23.041819917881313</v>
      </c>
      <c r="AF170" s="109">
        <f t="shared" si="116"/>
        <v>-3.0984216389208838</v>
      </c>
      <c r="AG170" s="109">
        <f t="shared" si="117"/>
        <v>-8.0984216389208843</v>
      </c>
      <c r="AH170" s="109">
        <f t="shared" si="118"/>
        <v>1.9015783610791162</v>
      </c>
      <c r="AI170" s="109">
        <f t="shared" si="119"/>
        <v>-14.216908944610486</v>
      </c>
      <c r="AJ170" s="109">
        <f t="shared" si="120"/>
        <v>8.0200656667687173</v>
      </c>
      <c r="AK170" s="109">
        <f t="shared" si="121"/>
        <v>-3.2152606811426252</v>
      </c>
      <c r="AL170" s="109">
        <f t="shared" si="122"/>
        <v>-8.2152606811426256</v>
      </c>
      <c r="AM170" s="109">
        <f t="shared" si="123"/>
        <v>1.7847393188573748</v>
      </c>
      <c r="AN170" s="109">
        <f t="shared" si="124"/>
        <v>-14.138467784238092</v>
      </c>
      <c r="AO170" s="109">
        <f t="shared" si="125"/>
        <v>7.7079464219528404</v>
      </c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27"/>
      <c r="BV170" s="27"/>
      <c r="BW170" s="27"/>
      <c r="BX170" s="27"/>
      <c r="BY170" s="27"/>
      <c r="BZ170" s="27"/>
      <c r="CA170" s="27"/>
      <c r="CB170" s="27"/>
      <c r="CC170" s="27"/>
      <c r="CD170" s="27"/>
      <c r="CE170" s="27"/>
      <c r="CF170" s="27"/>
      <c r="CG170" s="27"/>
      <c r="CH170" s="27"/>
      <c r="CI170" s="27"/>
      <c r="CJ170" s="27"/>
      <c r="CK170" s="27"/>
      <c r="CL170" s="27"/>
      <c r="CM170" s="27"/>
      <c r="CN170" s="27"/>
      <c r="CO170" s="27"/>
      <c r="CP170" s="27"/>
      <c r="CQ170" s="27"/>
      <c r="CR170" s="27"/>
      <c r="CS170" s="27"/>
      <c r="CT170" s="27"/>
      <c r="CU170" s="27"/>
      <c r="CV170" s="27"/>
      <c r="CW170" s="27"/>
      <c r="CX170" s="27"/>
      <c r="CY170" s="27"/>
      <c r="CZ170" s="27"/>
      <c r="DA170" s="27"/>
      <c r="DB170" s="27"/>
      <c r="DC170" s="27"/>
      <c r="DD170" s="27"/>
      <c r="DE170" s="27"/>
      <c r="DF170" s="27"/>
      <c r="DG170" s="27"/>
      <c r="DH170" s="27"/>
      <c r="DI170" s="27"/>
      <c r="DJ170" s="27"/>
      <c r="DK170" s="27"/>
      <c r="DL170" s="27"/>
      <c r="DM170" s="27"/>
      <c r="DN170" s="27"/>
      <c r="DO170" s="27"/>
      <c r="DP170" s="27"/>
      <c r="DQ170" s="27"/>
      <c r="DR170" s="27"/>
      <c r="DS170" s="27"/>
      <c r="DT170" s="27"/>
      <c r="DU170" s="27"/>
      <c r="DV170" s="27"/>
      <c r="DW170" s="27"/>
      <c r="DX170" s="27"/>
    </row>
    <row r="171" spans="1:128" s="5" customFormat="1" x14ac:dyDescent="0.25">
      <c r="A171" s="23" t="s">
        <v>38</v>
      </c>
      <c r="B171" s="33" t="s">
        <v>118</v>
      </c>
      <c r="C171" s="123" t="s">
        <v>124</v>
      </c>
      <c r="D171" s="26">
        <v>6</v>
      </c>
      <c r="E171" s="90">
        <v>446.95750000000004</v>
      </c>
      <c r="F171" s="90">
        <f t="shared" si="101"/>
        <v>447.1</v>
      </c>
      <c r="G171" s="149">
        <v>0.1239</v>
      </c>
      <c r="H171" s="149">
        <v>1.8599999999999998E-2</v>
      </c>
      <c r="I171" s="147">
        <f t="shared" si="102"/>
        <v>0.14249999999999999</v>
      </c>
      <c r="J171" s="91">
        <f t="shared" si="103"/>
        <v>318.78390485196206</v>
      </c>
      <c r="K171" s="59">
        <v>450</v>
      </c>
      <c r="L171" s="58">
        <v>443.6</v>
      </c>
      <c r="M171" s="131">
        <v>0.11890000000000001</v>
      </c>
      <c r="N171" s="131">
        <v>1.95E-2</v>
      </c>
      <c r="O171" s="131">
        <v>0.1384</v>
      </c>
      <c r="P171" s="60">
        <v>311.98</v>
      </c>
      <c r="Q171" s="24">
        <f t="shared" si="126"/>
        <v>-4.0355125100887745</v>
      </c>
      <c r="R171" s="24">
        <f t="shared" si="127"/>
        <v>4.838709677419363</v>
      </c>
      <c r="S171" s="24">
        <f t="shared" si="104"/>
        <v>-2.8771929824561355</v>
      </c>
      <c r="T171" s="24">
        <f t="shared" si="105"/>
        <v>-2.1343313600232312</v>
      </c>
      <c r="U171" s="115"/>
      <c r="V171" s="109">
        <f t="shared" si="106"/>
        <v>-3.469503045060887</v>
      </c>
      <c r="W171" s="109">
        <f t="shared" si="107"/>
        <v>-8.4695030450608861</v>
      </c>
      <c r="X171" s="109">
        <f t="shared" si="108"/>
        <v>1.530496954939113</v>
      </c>
      <c r="Y171" s="109">
        <f t="shared" si="109"/>
        <v>-11.094428087714254</v>
      </c>
      <c r="Z171" s="109">
        <f t="shared" si="110"/>
        <v>4.1554219975924802</v>
      </c>
      <c r="AA171" s="109">
        <f t="shared" si="111"/>
        <v>0.97847358121330807</v>
      </c>
      <c r="AB171" s="109">
        <f t="shared" si="112"/>
        <v>-4.0215264187866921</v>
      </c>
      <c r="AC171" s="109">
        <f t="shared" si="113"/>
        <v>5.9784735812133079</v>
      </c>
      <c r="AD171" s="109">
        <f t="shared" si="114"/>
        <v>-21.084872755454697</v>
      </c>
      <c r="AE171" s="109">
        <f t="shared" si="115"/>
        <v>23.041819917881313</v>
      </c>
      <c r="AF171" s="109">
        <f t="shared" si="116"/>
        <v>-3.0984216389208838</v>
      </c>
      <c r="AG171" s="109">
        <f t="shared" si="117"/>
        <v>-8.0984216389208843</v>
      </c>
      <c r="AH171" s="109">
        <f t="shared" si="118"/>
        <v>1.9015783610791162</v>
      </c>
      <c r="AI171" s="109">
        <f t="shared" si="119"/>
        <v>-14.216908944610486</v>
      </c>
      <c r="AJ171" s="109">
        <f t="shared" si="120"/>
        <v>8.0200656667687173</v>
      </c>
      <c r="AK171" s="109">
        <f t="shared" si="121"/>
        <v>-3.2152606811426252</v>
      </c>
      <c r="AL171" s="109">
        <f t="shared" si="122"/>
        <v>-8.2152606811426256</v>
      </c>
      <c r="AM171" s="109">
        <f t="shared" si="123"/>
        <v>1.7847393188573748</v>
      </c>
      <c r="AN171" s="109">
        <f t="shared" si="124"/>
        <v>-14.138467784238092</v>
      </c>
      <c r="AO171" s="109">
        <f t="shared" si="125"/>
        <v>7.7079464219528404</v>
      </c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27"/>
      <c r="BV171" s="27"/>
      <c r="BW171" s="27"/>
      <c r="BX171" s="27"/>
      <c r="BY171" s="27"/>
      <c r="BZ171" s="27"/>
      <c r="CA171" s="27"/>
      <c r="CB171" s="27"/>
      <c r="CC171" s="27"/>
      <c r="CD171" s="27"/>
      <c r="CE171" s="27"/>
      <c r="CF171" s="27"/>
      <c r="CG171" s="27"/>
      <c r="CH171" s="27"/>
      <c r="CI171" s="27"/>
      <c r="CJ171" s="27"/>
      <c r="CK171" s="27"/>
      <c r="CL171" s="27"/>
      <c r="CM171" s="27"/>
      <c r="CN171" s="27"/>
      <c r="CO171" s="27"/>
      <c r="CP171" s="27"/>
      <c r="CQ171" s="27"/>
      <c r="CR171" s="27"/>
      <c r="CS171" s="27"/>
      <c r="CT171" s="27"/>
      <c r="CU171" s="27"/>
      <c r="CV171" s="27"/>
      <c r="CW171" s="27"/>
      <c r="CX171" s="27"/>
      <c r="CY171" s="27"/>
      <c r="CZ171" s="27"/>
      <c r="DA171" s="27"/>
      <c r="DB171" s="27"/>
      <c r="DC171" s="27"/>
      <c r="DD171" s="27"/>
      <c r="DE171" s="27"/>
      <c r="DF171" s="27"/>
      <c r="DG171" s="27"/>
      <c r="DH171" s="27"/>
      <c r="DI171" s="27"/>
      <c r="DJ171" s="27"/>
      <c r="DK171" s="27"/>
      <c r="DL171" s="27"/>
      <c r="DM171" s="27"/>
      <c r="DN171" s="27"/>
      <c r="DO171" s="27"/>
      <c r="DP171" s="27"/>
      <c r="DQ171" s="27"/>
      <c r="DR171" s="27"/>
      <c r="DS171" s="27"/>
      <c r="DT171" s="27"/>
      <c r="DU171" s="27"/>
      <c r="DV171" s="27"/>
      <c r="DW171" s="27"/>
      <c r="DX171" s="27"/>
    </row>
    <row r="172" spans="1:128" s="5" customFormat="1" x14ac:dyDescent="0.25">
      <c r="A172" s="23" t="s">
        <v>38</v>
      </c>
      <c r="B172" s="33" t="s">
        <v>118</v>
      </c>
      <c r="C172" s="123" t="s">
        <v>124</v>
      </c>
      <c r="D172" s="26">
        <v>7</v>
      </c>
      <c r="E172" s="90">
        <v>448.19709999999992</v>
      </c>
      <c r="F172" s="90">
        <f t="shared" si="101"/>
        <v>448.49999999999994</v>
      </c>
      <c r="G172" s="149">
        <v>0.25180000000000002</v>
      </c>
      <c r="H172" s="149">
        <v>5.11E-2</v>
      </c>
      <c r="I172" s="147">
        <f t="shared" si="102"/>
        <v>0.3029</v>
      </c>
      <c r="J172" s="91">
        <f t="shared" si="103"/>
        <v>675.64642701420837</v>
      </c>
      <c r="K172" s="59">
        <v>450</v>
      </c>
      <c r="L172" s="58">
        <v>446.3</v>
      </c>
      <c r="M172" s="131">
        <v>0.23630000000000001</v>
      </c>
      <c r="N172" s="131">
        <v>5.0200000000000002E-2</v>
      </c>
      <c r="O172" s="131">
        <v>0.28649999999999998</v>
      </c>
      <c r="P172" s="60">
        <v>642.19000000000005</v>
      </c>
      <c r="Q172" s="24">
        <f t="shared" si="126"/>
        <v>-6.1556791104050887</v>
      </c>
      <c r="R172" s="24">
        <f t="shared" si="127"/>
        <v>-1.7612524461839492</v>
      </c>
      <c r="S172" s="24">
        <f t="shared" si="104"/>
        <v>-5.4143281611092853</v>
      </c>
      <c r="T172" s="24">
        <f t="shared" si="105"/>
        <v>-4.9517655502239117</v>
      </c>
      <c r="U172" s="115"/>
      <c r="V172" s="109">
        <f t="shared" si="106"/>
        <v>-3.469503045060887</v>
      </c>
      <c r="W172" s="109">
        <f t="shared" si="107"/>
        <v>-8.4695030450608861</v>
      </c>
      <c r="X172" s="109">
        <f t="shared" si="108"/>
        <v>1.530496954939113</v>
      </c>
      <c r="Y172" s="109">
        <f t="shared" si="109"/>
        <v>-11.094428087714254</v>
      </c>
      <c r="Z172" s="109">
        <f t="shared" si="110"/>
        <v>4.1554219975924802</v>
      </c>
      <c r="AA172" s="109">
        <f t="shared" si="111"/>
        <v>0.97847358121330807</v>
      </c>
      <c r="AB172" s="109">
        <f t="shared" si="112"/>
        <v>-4.0215264187866921</v>
      </c>
      <c r="AC172" s="109">
        <f t="shared" si="113"/>
        <v>5.9784735812133079</v>
      </c>
      <c r="AD172" s="109">
        <f t="shared" si="114"/>
        <v>-21.084872755454697</v>
      </c>
      <c r="AE172" s="109">
        <f t="shared" si="115"/>
        <v>23.041819917881313</v>
      </c>
      <c r="AF172" s="109">
        <f t="shared" si="116"/>
        <v>-3.0984216389208838</v>
      </c>
      <c r="AG172" s="109">
        <f t="shared" si="117"/>
        <v>-8.0984216389208843</v>
      </c>
      <c r="AH172" s="109">
        <f t="shared" si="118"/>
        <v>1.9015783610791162</v>
      </c>
      <c r="AI172" s="109">
        <f t="shared" si="119"/>
        <v>-14.216908944610486</v>
      </c>
      <c r="AJ172" s="109">
        <f t="shared" si="120"/>
        <v>8.0200656667687173</v>
      </c>
      <c r="AK172" s="109">
        <f t="shared" si="121"/>
        <v>-3.2152606811426252</v>
      </c>
      <c r="AL172" s="109">
        <f t="shared" si="122"/>
        <v>-8.2152606811426256</v>
      </c>
      <c r="AM172" s="109">
        <f t="shared" si="123"/>
        <v>1.7847393188573748</v>
      </c>
      <c r="AN172" s="109">
        <f t="shared" si="124"/>
        <v>-14.138467784238092</v>
      </c>
      <c r="AO172" s="109">
        <f t="shared" si="125"/>
        <v>7.7079464219528404</v>
      </c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27"/>
      <c r="BV172" s="27"/>
      <c r="BW172" s="27"/>
      <c r="BX172" s="27"/>
      <c r="BY172" s="27"/>
      <c r="BZ172" s="27"/>
      <c r="CA172" s="27"/>
      <c r="CB172" s="27"/>
      <c r="CC172" s="27"/>
      <c r="CD172" s="27"/>
      <c r="CE172" s="27"/>
      <c r="CF172" s="27"/>
      <c r="CG172" s="27"/>
      <c r="CH172" s="27"/>
      <c r="CI172" s="27"/>
      <c r="CJ172" s="27"/>
      <c r="CK172" s="27"/>
      <c r="CL172" s="27"/>
      <c r="CM172" s="27"/>
      <c r="CN172" s="27"/>
      <c r="CO172" s="27"/>
      <c r="CP172" s="27"/>
      <c r="CQ172" s="27"/>
      <c r="CR172" s="27"/>
      <c r="CS172" s="27"/>
      <c r="CT172" s="27"/>
      <c r="CU172" s="27"/>
      <c r="CV172" s="27"/>
      <c r="CW172" s="27"/>
      <c r="CX172" s="27"/>
      <c r="CY172" s="27"/>
      <c r="CZ172" s="27"/>
      <c r="DA172" s="27"/>
      <c r="DB172" s="27"/>
      <c r="DC172" s="27"/>
      <c r="DD172" s="27"/>
      <c r="DE172" s="27"/>
      <c r="DF172" s="27"/>
      <c r="DG172" s="27"/>
      <c r="DH172" s="27"/>
      <c r="DI172" s="27"/>
      <c r="DJ172" s="27"/>
      <c r="DK172" s="27"/>
      <c r="DL172" s="27"/>
      <c r="DM172" s="27"/>
      <c r="DN172" s="27"/>
      <c r="DO172" s="27"/>
      <c r="DP172" s="27"/>
      <c r="DQ172" s="27"/>
      <c r="DR172" s="27"/>
      <c r="DS172" s="27"/>
      <c r="DT172" s="27"/>
      <c r="DU172" s="27"/>
      <c r="DV172" s="27"/>
      <c r="DW172" s="27"/>
      <c r="DX172" s="27"/>
    </row>
    <row r="173" spans="1:128" s="5" customFormat="1" x14ac:dyDescent="0.25">
      <c r="A173" s="23" t="s">
        <v>38</v>
      </c>
      <c r="B173" s="33" t="s">
        <v>118</v>
      </c>
      <c r="C173" s="123" t="s">
        <v>124</v>
      </c>
      <c r="D173" s="26">
        <v>8</v>
      </c>
      <c r="E173" s="90">
        <v>449.2978</v>
      </c>
      <c r="F173" s="90">
        <f t="shared" si="101"/>
        <v>449.9</v>
      </c>
      <c r="G173" s="149">
        <v>0.50119999999999998</v>
      </c>
      <c r="H173" s="149">
        <v>0.10100000000000001</v>
      </c>
      <c r="I173" s="147">
        <f t="shared" si="102"/>
        <v>0.60219999999999996</v>
      </c>
      <c r="J173" s="91">
        <f t="shared" si="103"/>
        <v>1339.6361203868478</v>
      </c>
      <c r="K173" s="59">
        <v>450</v>
      </c>
      <c r="L173" s="58">
        <v>438.4</v>
      </c>
      <c r="M173" s="131">
        <v>0.48520000000000002</v>
      </c>
      <c r="N173" s="131">
        <v>9.9699999999999997E-2</v>
      </c>
      <c r="O173" s="131">
        <v>0.58489999999999998</v>
      </c>
      <c r="P173" s="60">
        <v>1334.8</v>
      </c>
      <c r="Q173" s="24">
        <f t="shared" si="126"/>
        <v>-3.1923383878691056</v>
      </c>
      <c r="R173" s="24">
        <f t="shared" si="127"/>
        <v>-1.2871287128712965</v>
      </c>
      <c r="S173" s="24">
        <f t="shared" si="104"/>
        <v>-2.8727997343075362</v>
      </c>
      <c r="T173" s="24">
        <f t="shared" si="105"/>
        <v>-0.3610025374242144</v>
      </c>
      <c r="U173" s="115"/>
      <c r="V173" s="109">
        <f t="shared" si="106"/>
        <v>-3.469503045060887</v>
      </c>
      <c r="W173" s="109">
        <f t="shared" si="107"/>
        <v>-8.4695030450608861</v>
      </c>
      <c r="X173" s="109">
        <f t="shared" si="108"/>
        <v>1.530496954939113</v>
      </c>
      <c r="Y173" s="109">
        <f t="shared" si="109"/>
        <v>-11.094428087714254</v>
      </c>
      <c r="Z173" s="109">
        <f t="shared" si="110"/>
        <v>4.1554219975924802</v>
      </c>
      <c r="AA173" s="109">
        <f t="shared" si="111"/>
        <v>0.97847358121330807</v>
      </c>
      <c r="AB173" s="109">
        <f t="shared" si="112"/>
        <v>-4.0215264187866921</v>
      </c>
      <c r="AC173" s="109">
        <f t="shared" si="113"/>
        <v>5.9784735812133079</v>
      </c>
      <c r="AD173" s="109">
        <f t="shared" si="114"/>
        <v>-21.084872755454697</v>
      </c>
      <c r="AE173" s="109">
        <f t="shared" si="115"/>
        <v>23.041819917881313</v>
      </c>
      <c r="AF173" s="109">
        <f t="shared" si="116"/>
        <v>-3.0984216389208838</v>
      </c>
      <c r="AG173" s="109">
        <f t="shared" si="117"/>
        <v>-8.0984216389208843</v>
      </c>
      <c r="AH173" s="109">
        <f t="shared" si="118"/>
        <v>1.9015783610791162</v>
      </c>
      <c r="AI173" s="109">
        <f t="shared" si="119"/>
        <v>-14.216908944610486</v>
      </c>
      <c r="AJ173" s="109">
        <f t="shared" si="120"/>
        <v>8.0200656667687173</v>
      </c>
      <c r="AK173" s="109">
        <f t="shared" si="121"/>
        <v>-3.2152606811426252</v>
      </c>
      <c r="AL173" s="109">
        <f t="shared" si="122"/>
        <v>-8.2152606811426256</v>
      </c>
      <c r="AM173" s="109">
        <f t="shared" si="123"/>
        <v>1.7847393188573748</v>
      </c>
      <c r="AN173" s="109">
        <f t="shared" si="124"/>
        <v>-14.138467784238092</v>
      </c>
      <c r="AO173" s="109">
        <f t="shared" si="125"/>
        <v>7.7079464219528404</v>
      </c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27"/>
      <c r="BV173" s="27"/>
      <c r="BW173" s="27"/>
      <c r="BX173" s="27"/>
      <c r="BY173" s="27"/>
      <c r="BZ173" s="27"/>
      <c r="CA173" s="27"/>
      <c r="CB173" s="27"/>
      <c r="CC173" s="27"/>
      <c r="CD173" s="27"/>
      <c r="CE173" s="27"/>
      <c r="CF173" s="27"/>
      <c r="CG173" s="27"/>
      <c r="CH173" s="27"/>
      <c r="CI173" s="27"/>
      <c r="CJ173" s="27"/>
      <c r="CK173" s="27"/>
      <c r="CL173" s="27"/>
      <c r="CM173" s="27"/>
      <c r="CN173" s="27"/>
      <c r="CO173" s="27"/>
      <c r="CP173" s="27"/>
      <c r="CQ173" s="27"/>
      <c r="CR173" s="27"/>
      <c r="CS173" s="27"/>
      <c r="CT173" s="27"/>
      <c r="CU173" s="27"/>
      <c r="CV173" s="27"/>
      <c r="CW173" s="27"/>
      <c r="CX173" s="27"/>
      <c r="CY173" s="27"/>
      <c r="CZ173" s="27"/>
      <c r="DA173" s="27"/>
      <c r="DB173" s="27"/>
      <c r="DC173" s="27"/>
      <c r="DD173" s="27"/>
      <c r="DE173" s="27"/>
      <c r="DF173" s="27"/>
      <c r="DG173" s="27"/>
      <c r="DH173" s="27"/>
      <c r="DI173" s="27"/>
      <c r="DJ173" s="27"/>
      <c r="DK173" s="27"/>
      <c r="DL173" s="27"/>
      <c r="DM173" s="27"/>
      <c r="DN173" s="27"/>
      <c r="DO173" s="27"/>
      <c r="DP173" s="27"/>
      <c r="DQ173" s="27"/>
      <c r="DR173" s="27"/>
      <c r="DS173" s="27"/>
      <c r="DT173" s="27"/>
      <c r="DU173" s="27"/>
      <c r="DV173" s="27"/>
      <c r="DW173" s="27"/>
      <c r="DX173" s="27"/>
    </row>
    <row r="174" spans="1:128" s="5" customFormat="1" x14ac:dyDescent="0.25">
      <c r="A174" s="23" t="s">
        <v>38</v>
      </c>
      <c r="B174" s="33" t="s">
        <v>118</v>
      </c>
      <c r="C174" s="123" t="s">
        <v>124</v>
      </c>
      <c r="D174" s="26">
        <v>9</v>
      </c>
      <c r="E174" s="90">
        <v>448.04079999999999</v>
      </c>
      <c r="F174" s="90">
        <f t="shared" si="101"/>
        <v>449.90000000000003</v>
      </c>
      <c r="G174" s="149">
        <v>1.6015999999999999</v>
      </c>
      <c r="H174" s="149">
        <v>0.2576</v>
      </c>
      <c r="I174" s="147">
        <f t="shared" si="102"/>
        <v>1.8592</v>
      </c>
      <c r="J174" s="91">
        <f t="shared" si="103"/>
        <v>4143.1341119074796</v>
      </c>
      <c r="K174" s="59">
        <v>450</v>
      </c>
      <c r="L174" s="58">
        <v>446.2</v>
      </c>
      <c r="M174" s="131">
        <v>1.5578000000000001</v>
      </c>
      <c r="N174" s="131">
        <v>0.24399999999999999</v>
      </c>
      <c r="O174" s="131">
        <v>1.8018000000000001</v>
      </c>
      <c r="P174" s="60">
        <v>4045.86</v>
      </c>
      <c r="Q174" s="24">
        <f t="shared" si="126"/>
        <v>-2.7347652347652249</v>
      </c>
      <c r="R174" s="24">
        <f t="shared" si="127"/>
        <v>-5.2795031055900621</v>
      </c>
      <c r="S174" s="24">
        <f t="shared" si="104"/>
        <v>-3.0873493975903559</v>
      </c>
      <c r="T174" s="24">
        <f t="shared" si="105"/>
        <v>-2.347838840840585</v>
      </c>
      <c r="U174" s="115"/>
      <c r="V174" s="109">
        <f t="shared" si="106"/>
        <v>-3.469503045060887</v>
      </c>
      <c r="W174" s="109">
        <f t="shared" si="107"/>
        <v>-8.4695030450608861</v>
      </c>
      <c r="X174" s="109">
        <f t="shared" si="108"/>
        <v>1.530496954939113</v>
      </c>
      <c r="Y174" s="109">
        <f t="shared" si="109"/>
        <v>-11.094428087714254</v>
      </c>
      <c r="Z174" s="109">
        <f t="shared" si="110"/>
        <v>4.1554219975924802</v>
      </c>
      <c r="AA174" s="109">
        <f t="shared" si="111"/>
        <v>0.97847358121330807</v>
      </c>
      <c r="AB174" s="109">
        <f t="shared" si="112"/>
        <v>-4.0215264187866921</v>
      </c>
      <c r="AC174" s="109">
        <f t="shared" si="113"/>
        <v>5.9784735812133079</v>
      </c>
      <c r="AD174" s="109">
        <f t="shared" si="114"/>
        <v>-21.084872755454697</v>
      </c>
      <c r="AE174" s="109">
        <f t="shared" si="115"/>
        <v>23.041819917881313</v>
      </c>
      <c r="AF174" s="109">
        <f t="shared" si="116"/>
        <v>-3.0984216389208838</v>
      </c>
      <c r="AG174" s="109">
        <f t="shared" si="117"/>
        <v>-8.0984216389208843</v>
      </c>
      <c r="AH174" s="109">
        <f t="shared" si="118"/>
        <v>1.9015783610791162</v>
      </c>
      <c r="AI174" s="109">
        <f t="shared" si="119"/>
        <v>-14.216908944610486</v>
      </c>
      <c r="AJ174" s="109">
        <f t="shared" si="120"/>
        <v>8.0200656667687173</v>
      </c>
      <c r="AK174" s="109">
        <f t="shared" si="121"/>
        <v>-3.2152606811426252</v>
      </c>
      <c r="AL174" s="109">
        <f t="shared" si="122"/>
        <v>-8.2152606811426256</v>
      </c>
      <c r="AM174" s="109">
        <f t="shared" si="123"/>
        <v>1.7847393188573748</v>
      </c>
      <c r="AN174" s="109">
        <f t="shared" si="124"/>
        <v>-14.138467784238092</v>
      </c>
      <c r="AO174" s="109">
        <f t="shared" si="125"/>
        <v>7.7079464219528404</v>
      </c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27"/>
      <c r="BV174" s="27"/>
      <c r="BW174" s="27"/>
      <c r="BX174" s="27"/>
      <c r="BY174" s="27"/>
      <c r="BZ174" s="27"/>
      <c r="CA174" s="27"/>
      <c r="CB174" s="27"/>
      <c r="CC174" s="27"/>
      <c r="CD174" s="27"/>
      <c r="CE174" s="27"/>
      <c r="CF174" s="27"/>
      <c r="CG174" s="27"/>
      <c r="CH174" s="27"/>
      <c r="CI174" s="27"/>
      <c r="CJ174" s="27"/>
      <c r="CK174" s="27"/>
      <c r="CL174" s="27"/>
      <c r="CM174" s="27"/>
      <c r="CN174" s="27"/>
      <c r="CO174" s="27"/>
      <c r="CP174" s="27"/>
      <c r="CQ174" s="27"/>
      <c r="CR174" s="27"/>
      <c r="CS174" s="27"/>
      <c r="CT174" s="27"/>
      <c r="CU174" s="27"/>
      <c r="CV174" s="27"/>
      <c r="CW174" s="27"/>
      <c r="CX174" s="27"/>
      <c r="CY174" s="27"/>
      <c r="CZ174" s="27"/>
      <c r="DA174" s="27"/>
      <c r="DB174" s="27"/>
      <c r="DC174" s="27"/>
      <c r="DD174" s="27"/>
      <c r="DE174" s="27"/>
      <c r="DF174" s="27"/>
      <c r="DG174" s="27"/>
      <c r="DH174" s="27"/>
      <c r="DI174" s="27"/>
      <c r="DJ174" s="27"/>
      <c r="DK174" s="27"/>
      <c r="DL174" s="27"/>
      <c r="DM174" s="27"/>
      <c r="DN174" s="27"/>
      <c r="DO174" s="27"/>
      <c r="DP174" s="27"/>
      <c r="DQ174" s="27"/>
      <c r="DR174" s="27"/>
      <c r="DS174" s="27"/>
      <c r="DT174" s="27"/>
      <c r="DU174" s="27"/>
      <c r="DV174" s="27"/>
      <c r="DW174" s="27"/>
      <c r="DX174" s="27"/>
    </row>
    <row r="175" spans="1:128" s="5" customFormat="1" x14ac:dyDescent="0.25">
      <c r="A175" s="23" t="s">
        <v>47</v>
      </c>
      <c r="B175" s="33" t="s">
        <v>119</v>
      </c>
      <c r="C175" s="23" t="s">
        <v>45</v>
      </c>
      <c r="D175" s="26">
        <v>1</v>
      </c>
      <c r="E175" s="90">
        <v>447.67719999999991</v>
      </c>
      <c r="F175" s="90">
        <f t="shared" si="101"/>
        <v>447.69999999999987</v>
      </c>
      <c r="G175" s="149">
        <v>1.2999999999999999E-2</v>
      </c>
      <c r="H175" s="149">
        <v>9.7999999999999997E-3</v>
      </c>
      <c r="I175" s="147">
        <f t="shared" si="102"/>
        <v>2.2800000000000001E-2</v>
      </c>
      <c r="J175" s="91">
        <f t="shared" si="103"/>
        <v>50.928574884625192</v>
      </c>
      <c r="K175" s="58">
        <v>447.5</v>
      </c>
      <c r="L175" s="58">
        <v>447.5</v>
      </c>
      <c r="M175" s="131"/>
      <c r="N175" s="131"/>
      <c r="O175" s="131">
        <v>2.3E-2</v>
      </c>
      <c r="P175" s="60">
        <v>51.4</v>
      </c>
      <c r="Q175" s="24"/>
      <c r="R175" s="24"/>
      <c r="S175" s="24">
        <f t="shared" si="104"/>
        <v>0.87719298245613508</v>
      </c>
      <c r="T175" s="24">
        <f t="shared" si="105"/>
        <v>0.9256593502621745</v>
      </c>
      <c r="U175" s="115"/>
      <c r="V175" s="109">
        <f t="shared" si="106"/>
        <v>-3.469503045060887</v>
      </c>
      <c r="W175" s="109">
        <f t="shared" si="107"/>
        <v>-8.4695030450608861</v>
      </c>
      <c r="X175" s="109">
        <f t="shared" si="108"/>
        <v>1.530496954939113</v>
      </c>
      <c r="Y175" s="109">
        <f t="shared" si="109"/>
        <v>-11.094428087714254</v>
      </c>
      <c r="Z175" s="109">
        <f t="shared" si="110"/>
        <v>4.1554219975924802</v>
      </c>
      <c r="AA175" s="109">
        <f t="shared" si="111"/>
        <v>0.97847358121330807</v>
      </c>
      <c r="AB175" s="109">
        <f t="shared" si="112"/>
        <v>-4.0215264187866921</v>
      </c>
      <c r="AC175" s="109">
        <f t="shared" si="113"/>
        <v>5.9784735812133079</v>
      </c>
      <c r="AD175" s="109">
        <f t="shared" si="114"/>
        <v>-21.084872755454697</v>
      </c>
      <c r="AE175" s="109">
        <f t="shared" si="115"/>
        <v>23.041819917881313</v>
      </c>
      <c r="AF175" s="109">
        <f t="shared" si="116"/>
        <v>-3.0984216389208838</v>
      </c>
      <c r="AG175" s="109">
        <f t="shared" si="117"/>
        <v>-8.0984216389208843</v>
      </c>
      <c r="AH175" s="109">
        <f t="shared" si="118"/>
        <v>1.9015783610791162</v>
      </c>
      <c r="AI175" s="109">
        <f t="shared" si="119"/>
        <v>-14.216908944610486</v>
      </c>
      <c r="AJ175" s="109">
        <f t="shared" si="120"/>
        <v>8.0200656667687173</v>
      </c>
      <c r="AK175" s="109">
        <f t="shared" si="121"/>
        <v>-3.2152606811426252</v>
      </c>
      <c r="AL175" s="109">
        <f t="shared" si="122"/>
        <v>-8.2152606811426256</v>
      </c>
      <c r="AM175" s="109">
        <f t="shared" si="123"/>
        <v>1.7847393188573748</v>
      </c>
      <c r="AN175" s="109">
        <f t="shared" si="124"/>
        <v>-14.138467784238092</v>
      </c>
      <c r="AO175" s="109">
        <f t="shared" si="125"/>
        <v>7.7079464219528404</v>
      </c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27"/>
      <c r="BV175" s="27"/>
      <c r="BW175" s="27"/>
      <c r="BX175" s="27"/>
      <c r="BY175" s="27"/>
      <c r="BZ175" s="27"/>
      <c r="CA175" s="27"/>
      <c r="CB175" s="27"/>
      <c r="CC175" s="27"/>
      <c r="CD175" s="27"/>
      <c r="CE175" s="27"/>
      <c r="CF175" s="27"/>
      <c r="CG175" s="27"/>
      <c r="CH175" s="27"/>
      <c r="CI175" s="27"/>
      <c r="CJ175" s="27"/>
      <c r="CK175" s="27"/>
      <c r="CL175" s="27"/>
      <c r="CM175" s="27"/>
      <c r="CN175" s="27"/>
      <c r="CO175" s="27"/>
      <c r="CP175" s="27"/>
      <c r="CQ175" s="27"/>
      <c r="CR175" s="27"/>
      <c r="CS175" s="27"/>
      <c r="CT175" s="27"/>
      <c r="CU175" s="27"/>
      <c r="CV175" s="27"/>
      <c r="CW175" s="27"/>
      <c r="CX175" s="27"/>
      <c r="CY175" s="27"/>
      <c r="CZ175" s="27"/>
      <c r="DA175" s="27"/>
      <c r="DB175" s="27"/>
      <c r="DC175" s="27"/>
      <c r="DD175" s="27"/>
      <c r="DE175" s="27"/>
      <c r="DF175" s="27"/>
      <c r="DG175" s="27"/>
      <c r="DH175" s="27"/>
      <c r="DI175" s="27"/>
      <c r="DJ175" s="27"/>
      <c r="DK175" s="27"/>
      <c r="DL175" s="27"/>
      <c r="DM175" s="27"/>
      <c r="DN175" s="27"/>
      <c r="DO175" s="27"/>
      <c r="DP175" s="27"/>
      <c r="DQ175" s="27"/>
      <c r="DR175" s="27"/>
      <c r="DS175" s="27"/>
      <c r="DT175" s="27"/>
      <c r="DU175" s="27"/>
      <c r="DV175" s="27"/>
      <c r="DW175" s="27"/>
      <c r="DX175" s="27"/>
    </row>
    <row r="176" spans="1:128" s="5" customFormat="1" x14ac:dyDescent="0.25">
      <c r="A176" s="23" t="s">
        <v>47</v>
      </c>
      <c r="B176" s="33" t="s">
        <v>119</v>
      </c>
      <c r="C176" s="23" t="s">
        <v>45</v>
      </c>
      <c r="D176" s="26">
        <v>2</v>
      </c>
      <c r="E176" s="90">
        <v>446.56260000000003</v>
      </c>
      <c r="F176" s="90">
        <f t="shared" si="101"/>
        <v>446.6</v>
      </c>
      <c r="G176" s="149">
        <v>2.7900000000000001E-2</v>
      </c>
      <c r="H176" s="149">
        <v>9.4999999999999998E-3</v>
      </c>
      <c r="I176" s="147">
        <f t="shared" si="102"/>
        <v>3.7400000000000003E-2</v>
      </c>
      <c r="J176" s="91">
        <f t="shared" si="103"/>
        <v>83.748209089406103</v>
      </c>
      <c r="K176" s="58">
        <v>446.3</v>
      </c>
      <c r="L176" s="58">
        <v>446.3</v>
      </c>
      <c r="M176" s="131"/>
      <c r="N176" s="131"/>
      <c r="O176" s="131">
        <v>3.5400000000000001E-2</v>
      </c>
      <c r="P176" s="60">
        <v>79.319999999999993</v>
      </c>
      <c r="Q176" s="24"/>
      <c r="R176" s="24"/>
      <c r="S176" s="24">
        <f t="shared" si="104"/>
        <v>-5.3475935828877041</v>
      </c>
      <c r="T176" s="24">
        <f t="shared" si="105"/>
        <v>-5.2875269066097141</v>
      </c>
      <c r="U176" s="115"/>
      <c r="V176" s="109">
        <f t="shared" si="106"/>
        <v>-3.469503045060887</v>
      </c>
      <c r="W176" s="109">
        <f t="shared" si="107"/>
        <v>-8.4695030450608861</v>
      </c>
      <c r="X176" s="109">
        <f t="shared" si="108"/>
        <v>1.530496954939113</v>
      </c>
      <c r="Y176" s="109">
        <f t="shared" si="109"/>
        <v>-11.094428087714254</v>
      </c>
      <c r="Z176" s="109">
        <f t="shared" si="110"/>
        <v>4.1554219975924802</v>
      </c>
      <c r="AA176" s="109">
        <f t="shared" si="111"/>
        <v>0.97847358121330807</v>
      </c>
      <c r="AB176" s="109">
        <f t="shared" si="112"/>
        <v>-4.0215264187866921</v>
      </c>
      <c r="AC176" s="109">
        <f t="shared" si="113"/>
        <v>5.9784735812133079</v>
      </c>
      <c r="AD176" s="109">
        <f t="shared" si="114"/>
        <v>-21.084872755454697</v>
      </c>
      <c r="AE176" s="109">
        <f t="shared" si="115"/>
        <v>23.041819917881313</v>
      </c>
      <c r="AF176" s="109">
        <f t="shared" si="116"/>
        <v>-3.0984216389208838</v>
      </c>
      <c r="AG176" s="109">
        <f t="shared" si="117"/>
        <v>-8.0984216389208843</v>
      </c>
      <c r="AH176" s="109">
        <f t="shared" si="118"/>
        <v>1.9015783610791162</v>
      </c>
      <c r="AI176" s="109">
        <f t="shared" si="119"/>
        <v>-14.216908944610486</v>
      </c>
      <c r="AJ176" s="109">
        <f t="shared" si="120"/>
        <v>8.0200656667687173</v>
      </c>
      <c r="AK176" s="109">
        <f t="shared" si="121"/>
        <v>-3.2152606811426252</v>
      </c>
      <c r="AL176" s="109">
        <f t="shared" si="122"/>
        <v>-8.2152606811426256</v>
      </c>
      <c r="AM176" s="109">
        <f t="shared" si="123"/>
        <v>1.7847393188573748</v>
      </c>
      <c r="AN176" s="109">
        <f t="shared" si="124"/>
        <v>-14.138467784238092</v>
      </c>
      <c r="AO176" s="109">
        <f t="shared" si="125"/>
        <v>7.7079464219528404</v>
      </c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27"/>
      <c r="BV176" s="27"/>
      <c r="BW176" s="27"/>
      <c r="BX176" s="27"/>
      <c r="BY176" s="27"/>
      <c r="BZ176" s="27"/>
      <c r="CA176" s="27"/>
      <c r="CB176" s="27"/>
      <c r="CC176" s="27"/>
      <c r="CD176" s="27"/>
      <c r="CE176" s="27"/>
      <c r="CF176" s="27"/>
      <c r="CG176" s="27"/>
      <c r="CH176" s="27"/>
      <c r="CI176" s="27"/>
      <c r="CJ176" s="27"/>
      <c r="CK176" s="27"/>
      <c r="CL176" s="27"/>
      <c r="CM176" s="27"/>
      <c r="CN176" s="27"/>
      <c r="CO176" s="27"/>
      <c r="CP176" s="27"/>
      <c r="CQ176" s="27"/>
      <c r="CR176" s="27"/>
      <c r="CS176" s="27"/>
      <c r="CT176" s="27"/>
      <c r="CU176" s="27"/>
      <c r="CV176" s="27"/>
      <c r="CW176" s="27"/>
      <c r="CX176" s="27"/>
      <c r="CY176" s="27"/>
      <c r="CZ176" s="27"/>
      <c r="DA176" s="27"/>
      <c r="DB176" s="27"/>
      <c r="DC176" s="27"/>
      <c r="DD176" s="27"/>
      <c r="DE176" s="27"/>
      <c r="DF176" s="27"/>
      <c r="DG176" s="27"/>
      <c r="DH176" s="27"/>
      <c r="DI176" s="27"/>
      <c r="DJ176" s="27"/>
      <c r="DK176" s="27"/>
      <c r="DL176" s="27"/>
      <c r="DM176" s="27"/>
      <c r="DN176" s="27"/>
      <c r="DO176" s="27"/>
      <c r="DP176" s="27"/>
      <c r="DQ176" s="27"/>
      <c r="DR176" s="27"/>
      <c r="DS176" s="27"/>
      <c r="DT176" s="27"/>
      <c r="DU176" s="27"/>
      <c r="DV176" s="27"/>
      <c r="DW176" s="27"/>
      <c r="DX176" s="27"/>
    </row>
    <row r="177" spans="1:128" s="5" customFormat="1" x14ac:dyDescent="0.25">
      <c r="A177" s="23" t="s">
        <v>47</v>
      </c>
      <c r="B177" s="33" t="s">
        <v>119</v>
      </c>
      <c r="C177" s="23" t="s">
        <v>45</v>
      </c>
      <c r="D177" s="26">
        <v>3</v>
      </c>
      <c r="E177" s="90">
        <v>447.3553</v>
      </c>
      <c r="F177" s="90">
        <f t="shared" si="101"/>
        <v>447.40000000000003</v>
      </c>
      <c r="G177" s="149">
        <v>3.5499999999999997E-2</v>
      </c>
      <c r="H177" s="149">
        <v>9.1999999999999998E-3</v>
      </c>
      <c r="I177" s="147">
        <f t="shared" si="102"/>
        <v>4.4699999999999997E-2</v>
      </c>
      <c r="J177" s="91">
        <f t="shared" si="103"/>
        <v>99.916810067031264</v>
      </c>
      <c r="K177" s="58">
        <v>446.7</v>
      </c>
      <c r="L177" s="58">
        <v>446.7</v>
      </c>
      <c r="M177" s="131"/>
      <c r="N177" s="131"/>
      <c r="O177" s="131">
        <v>4.65E-2</v>
      </c>
      <c r="P177" s="60">
        <v>104.1</v>
      </c>
      <c r="Q177" s="24"/>
      <c r="R177" s="24"/>
      <c r="S177" s="24">
        <f t="shared" si="104"/>
        <v>4.0268456375838992</v>
      </c>
      <c r="T177" s="24">
        <f t="shared" si="105"/>
        <v>4.1866728232840407</v>
      </c>
      <c r="U177" s="115"/>
      <c r="V177" s="109">
        <f t="shared" si="106"/>
        <v>-3.469503045060887</v>
      </c>
      <c r="W177" s="109">
        <f t="shared" si="107"/>
        <v>-8.4695030450608861</v>
      </c>
      <c r="X177" s="109">
        <f t="shared" si="108"/>
        <v>1.530496954939113</v>
      </c>
      <c r="Y177" s="109">
        <f t="shared" si="109"/>
        <v>-11.094428087714254</v>
      </c>
      <c r="Z177" s="109">
        <f t="shared" si="110"/>
        <v>4.1554219975924802</v>
      </c>
      <c r="AA177" s="109">
        <f t="shared" si="111"/>
        <v>0.97847358121330807</v>
      </c>
      <c r="AB177" s="109">
        <f t="shared" si="112"/>
        <v>-4.0215264187866921</v>
      </c>
      <c r="AC177" s="109">
        <f t="shared" si="113"/>
        <v>5.9784735812133079</v>
      </c>
      <c r="AD177" s="109">
        <f t="shared" si="114"/>
        <v>-21.084872755454697</v>
      </c>
      <c r="AE177" s="109">
        <f t="shared" si="115"/>
        <v>23.041819917881313</v>
      </c>
      <c r="AF177" s="109">
        <f t="shared" si="116"/>
        <v>-3.0984216389208838</v>
      </c>
      <c r="AG177" s="109">
        <f t="shared" si="117"/>
        <v>-8.0984216389208843</v>
      </c>
      <c r="AH177" s="109">
        <f t="shared" si="118"/>
        <v>1.9015783610791162</v>
      </c>
      <c r="AI177" s="109">
        <f t="shared" si="119"/>
        <v>-14.216908944610486</v>
      </c>
      <c r="AJ177" s="109">
        <f t="shared" si="120"/>
        <v>8.0200656667687173</v>
      </c>
      <c r="AK177" s="109">
        <f t="shared" si="121"/>
        <v>-3.2152606811426252</v>
      </c>
      <c r="AL177" s="109">
        <f t="shared" si="122"/>
        <v>-8.2152606811426256</v>
      </c>
      <c r="AM177" s="109">
        <f t="shared" si="123"/>
        <v>1.7847393188573748</v>
      </c>
      <c r="AN177" s="109">
        <f t="shared" si="124"/>
        <v>-14.138467784238092</v>
      </c>
      <c r="AO177" s="109">
        <f t="shared" si="125"/>
        <v>7.7079464219528404</v>
      </c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27"/>
      <c r="BV177" s="27"/>
      <c r="BW177" s="27"/>
      <c r="BX177" s="27"/>
      <c r="BY177" s="27"/>
      <c r="BZ177" s="27"/>
      <c r="CA177" s="27"/>
      <c r="CB177" s="27"/>
      <c r="CC177" s="27"/>
      <c r="CD177" s="27"/>
      <c r="CE177" s="27"/>
      <c r="CF177" s="27"/>
      <c r="CG177" s="27"/>
      <c r="CH177" s="27"/>
      <c r="CI177" s="27"/>
      <c r="CJ177" s="27"/>
      <c r="CK177" s="27"/>
      <c r="CL177" s="27"/>
      <c r="CM177" s="27"/>
      <c r="CN177" s="27"/>
      <c r="CO177" s="27"/>
      <c r="CP177" s="27"/>
      <c r="CQ177" s="27"/>
      <c r="CR177" s="27"/>
      <c r="CS177" s="27"/>
      <c r="CT177" s="27"/>
      <c r="CU177" s="27"/>
      <c r="CV177" s="27"/>
      <c r="CW177" s="27"/>
      <c r="CX177" s="27"/>
      <c r="CY177" s="27"/>
      <c r="CZ177" s="27"/>
      <c r="DA177" s="27"/>
      <c r="DB177" s="27"/>
      <c r="DC177" s="27"/>
      <c r="DD177" s="27"/>
      <c r="DE177" s="27"/>
      <c r="DF177" s="27"/>
      <c r="DG177" s="27"/>
      <c r="DH177" s="27"/>
      <c r="DI177" s="27"/>
      <c r="DJ177" s="27"/>
      <c r="DK177" s="27"/>
      <c r="DL177" s="27"/>
      <c r="DM177" s="27"/>
      <c r="DN177" s="27"/>
      <c r="DO177" s="27"/>
      <c r="DP177" s="27"/>
      <c r="DQ177" s="27"/>
      <c r="DR177" s="27"/>
      <c r="DS177" s="27"/>
      <c r="DT177" s="27"/>
      <c r="DU177" s="27"/>
      <c r="DV177" s="27"/>
      <c r="DW177" s="27"/>
      <c r="DX177" s="27"/>
    </row>
    <row r="178" spans="1:128" s="5" customFormat="1" x14ac:dyDescent="0.25">
      <c r="A178" s="23" t="s">
        <v>47</v>
      </c>
      <c r="B178" s="33" t="s">
        <v>119</v>
      </c>
      <c r="C178" s="23" t="s">
        <v>45</v>
      </c>
      <c r="D178" s="26">
        <v>4</v>
      </c>
      <c r="E178" s="90">
        <v>447.73879999999997</v>
      </c>
      <c r="F178" s="90">
        <f t="shared" si="101"/>
        <v>447.79999999999995</v>
      </c>
      <c r="G178" s="149">
        <v>5.1700000000000003E-2</v>
      </c>
      <c r="H178" s="149">
        <v>9.4999999999999998E-3</v>
      </c>
      <c r="I178" s="147">
        <f t="shared" si="102"/>
        <v>6.1200000000000004E-2</v>
      </c>
      <c r="J178" s="91">
        <f t="shared" si="103"/>
        <v>136.67978594407472</v>
      </c>
      <c r="K178" s="58">
        <v>447.6</v>
      </c>
      <c r="L178" s="58">
        <v>447.6</v>
      </c>
      <c r="M178" s="131"/>
      <c r="N178" s="131"/>
      <c r="O178" s="131">
        <v>6.1499999999999999E-2</v>
      </c>
      <c r="P178" s="60">
        <v>137.4</v>
      </c>
      <c r="Q178" s="24"/>
      <c r="R178" s="24"/>
      <c r="S178" s="24">
        <f t="shared" si="104"/>
        <v>0.49019607843136387</v>
      </c>
      <c r="T178" s="24">
        <f t="shared" si="105"/>
        <v>0.5269353115756068</v>
      </c>
      <c r="U178" s="115"/>
      <c r="V178" s="109">
        <f t="shared" si="106"/>
        <v>-3.469503045060887</v>
      </c>
      <c r="W178" s="109">
        <f t="shared" si="107"/>
        <v>-8.4695030450608861</v>
      </c>
      <c r="X178" s="109">
        <f t="shared" si="108"/>
        <v>1.530496954939113</v>
      </c>
      <c r="Y178" s="109">
        <f t="shared" si="109"/>
        <v>-11.094428087714254</v>
      </c>
      <c r="Z178" s="109">
        <f t="shared" si="110"/>
        <v>4.1554219975924802</v>
      </c>
      <c r="AA178" s="109">
        <f t="shared" si="111"/>
        <v>0.97847358121330807</v>
      </c>
      <c r="AB178" s="109">
        <f t="shared" si="112"/>
        <v>-4.0215264187866921</v>
      </c>
      <c r="AC178" s="109">
        <f t="shared" si="113"/>
        <v>5.9784735812133079</v>
      </c>
      <c r="AD178" s="109">
        <f t="shared" si="114"/>
        <v>-21.084872755454697</v>
      </c>
      <c r="AE178" s="109">
        <f t="shared" si="115"/>
        <v>23.041819917881313</v>
      </c>
      <c r="AF178" s="109">
        <f t="shared" si="116"/>
        <v>-3.0984216389208838</v>
      </c>
      <c r="AG178" s="109">
        <f t="shared" si="117"/>
        <v>-8.0984216389208843</v>
      </c>
      <c r="AH178" s="109">
        <f t="shared" si="118"/>
        <v>1.9015783610791162</v>
      </c>
      <c r="AI178" s="109">
        <f t="shared" si="119"/>
        <v>-14.216908944610486</v>
      </c>
      <c r="AJ178" s="109">
        <f t="shared" si="120"/>
        <v>8.0200656667687173</v>
      </c>
      <c r="AK178" s="109">
        <f t="shared" si="121"/>
        <v>-3.2152606811426252</v>
      </c>
      <c r="AL178" s="109">
        <f t="shared" si="122"/>
        <v>-8.2152606811426256</v>
      </c>
      <c r="AM178" s="109">
        <f t="shared" si="123"/>
        <v>1.7847393188573748</v>
      </c>
      <c r="AN178" s="109">
        <f t="shared" si="124"/>
        <v>-14.138467784238092</v>
      </c>
      <c r="AO178" s="109">
        <f t="shared" si="125"/>
        <v>7.7079464219528404</v>
      </c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27"/>
      <c r="BV178" s="27"/>
      <c r="BW178" s="27"/>
      <c r="BX178" s="27"/>
      <c r="BY178" s="27"/>
      <c r="BZ178" s="27"/>
      <c r="CA178" s="27"/>
      <c r="CB178" s="27"/>
      <c r="CC178" s="27"/>
      <c r="CD178" s="27"/>
      <c r="CE178" s="27"/>
      <c r="CF178" s="27"/>
      <c r="CG178" s="27"/>
      <c r="CH178" s="27"/>
      <c r="CI178" s="27"/>
      <c r="CJ178" s="27"/>
      <c r="CK178" s="27"/>
      <c r="CL178" s="27"/>
      <c r="CM178" s="27"/>
      <c r="CN178" s="27"/>
      <c r="CO178" s="27"/>
      <c r="CP178" s="27"/>
      <c r="CQ178" s="27"/>
      <c r="CR178" s="27"/>
      <c r="CS178" s="27"/>
      <c r="CT178" s="27"/>
      <c r="CU178" s="27"/>
      <c r="CV178" s="27"/>
      <c r="CW178" s="27"/>
      <c r="CX178" s="27"/>
      <c r="CY178" s="27"/>
      <c r="CZ178" s="27"/>
      <c r="DA178" s="27"/>
      <c r="DB178" s="27"/>
      <c r="DC178" s="27"/>
      <c r="DD178" s="27"/>
      <c r="DE178" s="27"/>
      <c r="DF178" s="27"/>
      <c r="DG178" s="27"/>
      <c r="DH178" s="27"/>
      <c r="DI178" s="27"/>
      <c r="DJ178" s="27"/>
      <c r="DK178" s="27"/>
      <c r="DL178" s="27"/>
      <c r="DM178" s="27"/>
      <c r="DN178" s="27"/>
      <c r="DO178" s="27"/>
      <c r="DP178" s="27"/>
      <c r="DQ178" s="27"/>
      <c r="DR178" s="27"/>
      <c r="DS178" s="27"/>
      <c r="DT178" s="27"/>
      <c r="DU178" s="27"/>
      <c r="DV178" s="27"/>
      <c r="DW178" s="27"/>
      <c r="DX178" s="27"/>
    </row>
    <row r="179" spans="1:128" s="5" customFormat="1" x14ac:dyDescent="0.25">
      <c r="A179" s="23" t="s">
        <v>47</v>
      </c>
      <c r="B179" s="33" t="s">
        <v>119</v>
      </c>
      <c r="C179" s="23" t="s">
        <v>45</v>
      </c>
      <c r="D179" s="26">
        <v>5</v>
      </c>
      <c r="E179" s="90">
        <v>447.60300000000007</v>
      </c>
      <c r="F179" s="90">
        <f t="shared" si="101"/>
        <v>447.7000000000001</v>
      </c>
      <c r="G179" s="149">
        <v>8.7800000000000003E-2</v>
      </c>
      <c r="H179" s="149">
        <v>9.1999999999999998E-3</v>
      </c>
      <c r="I179" s="147">
        <f t="shared" si="102"/>
        <v>9.7000000000000003E-2</v>
      </c>
      <c r="J179" s="91">
        <f t="shared" si="103"/>
        <v>216.69217571745239</v>
      </c>
      <c r="K179" s="58">
        <v>447.4</v>
      </c>
      <c r="L179" s="58">
        <v>447.5</v>
      </c>
      <c r="M179" s="131"/>
      <c r="N179" s="131"/>
      <c r="O179" s="131">
        <v>0.1008</v>
      </c>
      <c r="P179" s="60">
        <v>225.3</v>
      </c>
      <c r="Q179" s="24"/>
      <c r="R179" s="24"/>
      <c r="S179" s="24">
        <f t="shared" si="104"/>
        <v>3.9175257731958744</v>
      </c>
      <c r="T179" s="24">
        <f t="shared" si="105"/>
        <v>3.9723742927254899</v>
      </c>
      <c r="U179" s="115"/>
      <c r="V179" s="109">
        <f t="shared" si="106"/>
        <v>-3.469503045060887</v>
      </c>
      <c r="W179" s="109">
        <f t="shared" si="107"/>
        <v>-8.4695030450608861</v>
      </c>
      <c r="X179" s="109">
        <f t="shared" si="108"/>
        <v>1.530496954939113</v>
      </c>
      <c r="Y179" s="109">
        <f t="shared" si="109"/>
        <v>-11.094428087714254</v>
      </c>
      <c r="Z179" s="109">
        <f t="shared" si="110"/>
        <v>4.1554219975924802</v>
      </c>
      <c r="AA179" s="109">
        <f t="shared" si="111"/>
        <v>0.97847358121330807</v>
      </c>
      <c r="AB179" s="109">
        <f t="shared" si="112"/>
        <v>-4.0215264187866921</v>
      </c>
      <c r="AC179" s="109">
        <f t="shared" si="113"/>
        <v>5.9784735812133079</v>
      </c>
      <c r="AD179" s="109">
        <f t="shared" si="114"/>
        <v>-21.084872755454697</v>
      </c>
      <c r="AE179" s="109">
        <f t="shared" si="115"/>
        <v>23.041819917881313</v>
      </c>
      <c r="AF179" s="109">
        <f t="shared" si="116"/>
        <v>-3.0984216389208838</v>
      </c>
      <c r="AG179" s="109">
        <f t="shared" si="117"/>
        <v>-8.0984216389208843</v>
      </c>
      <c r="AH179" s="109">
        <f t="shared" si="118"/>
        <v>1.9015783610791162</v>
      </c>
      <c r="AI179" s="109">
        <f t="shared" si="119"/>
        <v>-14.216908944610486</v>
      </c>
      <c r="AJ179" s="109">
        <f t="shared" si="120"/>
        <v>8.0200656667687173</v>
      </c>
      <c r="AK179" s="109">
        <f t="shared" si="121"/>
        <v>-3.2152606811426252</v>
      </c>
      <c r="AL179" s="109">
        <f t="shared" si="122"/>
        <v>-8.2152606811426256</v>
      </c>
      <c r="AM179" s="109">
        <f t="shared" si="123"/>
        <v>1.7847393188573748</v>
      </c>
      <c r="AN179" s="109">
        <f t="shared" si="124"/>
        <v>-14.138467784238092</v>
      </c>
      <c r="AO179" s="109">
        <f t="shared" si="125"/>
        <v>7.7079464219528404</v>
      </c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27"/>
      <c r="BV179" s="27"/>
      <c r="BW179" s="27"/>
      <c r="BX179" s="27"/>
      <c r="BY179" s="27"/>
      <c r="BZ179" s="27"/>
      <c r="CA179" s="27"/>
      <c r="CB179" s="27"/>
      <c r="CC179" s="27"/>
      <c r="CD179" s="27"/>
      <c r="CE179" s="27"/>
      <c r="CF179" s="27"/>
      <c r="CG179" s="27"/>
      <c r="CH179" s="27"/>
      <c r="CI179" s="27"/>
      <c r="CJ179" s="27"/>
      <c r="CK179" s="27"/>
      <c r="CL179" s="27"/>
      <c r="CM179" s="27"/>
      <c r="CN179" s="27"/>
      <c r="CO179" s="27"/>
      <c r="CP179" s="27"/>
      <c r="CQ179" s="27"/>
      <c r="CR179" s="27"/>
      <c r="CS179" s="27"/>
      <c r="CT179" s="27"/>
      <c r="CU179" s="27"/>
      <c r="CV179" s="27"/>
      <c r="CW179" s="27"/>
      <c r="CX179" s="27"/>
      <c r="CY179" s="27"/>
      <c r="CZ179" s="27"/>
      <c r="DA179" s="27"/>
      <c r="DB179" s="27"/>
      <c r="DC179" s="27"/>
      <c r="DD179" s="27"/>
      <c r="DE179" s="27"/>
      <c r="DF179" s="27"/>
      <c r="DG179" s="27"/>
      <c r="DH179" s="27"/>
      <c r="DI179" s="27"/>
      <c r="DJ179" s="27"/>
      <c r="DK179" s="27"/>
      <c r="DL179" s="27"/>
      <c r="DM179" s="27"/>
      <c r="DN179" s="27"/>
      <c r="DO179" s="27"/>
      <c r="DP179" s="27"/>
      <c r="DQ179" s="27"/>
      <c r="DR179" s="27"/>
      <c r="DS179" s="27"/>
      <c r="DT179" s="27"/>
      <c r="DU179" s="27"/>
      <c r="DV179" s="27"/>
      <c r="DW179" s="27"/>
      <c r="DX179" s="27"/>
    </row>
    <row r="180" spans="1:128" s="5" customFormat="1" x14ac:dyDescent="0.25">
      <c r="A180" s="23" t="s">
        <v>47</v>
      </c>
      <c r="B180" s="33" t="s">
        <v>119</v>
      </c>
      <c r="C180" s="23" t="s">
        <v>45</v>
      </c>
      <c r="D180" s="26">
        <v>6</v>
      </c>
      <c r="E180" s="90">
        <v>446.75090000000006</v>
      </c>
      <c r="F180" s="90">
        <f t="shared" si="101"/>
        <v>446.90000000000003</v>
      </c>
      <c r="G180" s="149">
        <v>0.12959999999999999</v>
      </c>
      <c r="H180" s="149">
        <v>1.95E-2</v>
      </c>
      <c r="I180" s="147">
        <f t="shared" si="102"/>
        <v>0.14909999999999998</v>
      </c>
      <c r="J180" s="91">
        <f t="shared" si="103"/>
        <v>333.70100392968669</v>
      </c>
      <c r="K180" s="58">
        <v>446.4</v>
      </c>
      <c r="L180" s="58">
        <v>446.5</v>
      </c>
      <c r="M180" s="131"/>
      <c r="N180" s="131"/>
      <c r="O180" s="131">
        <v>0.14749999999999999</v>
      </c>
      <c r="P180" s="60">
        <v>330.35</v>
      </c>
      <c r="Q180" s="24"/>
      <c r="R180" s="24"/>
      <c r="S180" s="24">
        <f t="shared" si="104"/>
        <v>-1.0731052984574048</v>
      </c>
      <c r="T180" s="24">
        <f t="shared" si="105"/>
        <v>-1.0041935415911278</v>
      </c>
      <c r="U180" s="115"/>
      <c r="V180" s="109">
        <f t="shared" si="106"/>
        <v>-3.469503045060887</v>
      </c>
      <c r="W180" s="109">
        <f t="shared" si="107"/>
        <v>-8.4695030450608861</v>
      </c>
      <c r="X180" s="109">
        <f t="shared" si="108"/>
        <v>1.530496954939113</v>
      </c>
      <c r="Y180" s="109">
        <f t="shared" si="109"/>
        <v>-11.094428087714254</v>
      </c>
      <c r="Z180" s="109">
        <f t="shared" si="110"/>
        <v>4.1554219975924802</v>
      </c>
      <c r="AA180" s="109">
        <f t="shared" si="111"/>
        <v>0.97847358121330807</v>
      </c>
      <c r="AB180" s="109">
        <f t="shared" si="112"/>
        <v>-4.0215264187866921</v>
      </c>
      <c r="AC180" s="109">
        <f t="shared" si="113"/>
        <v>5.9784735812133079</v>
      </c>
      <c r="AD180" s="109">
        <f t="shared" si="114"/>
        <v>-21.084872755454697</v>
      </c>
      <c r="AE180" s="109">
        <f t="shared" si="115"/>
        <v>23.041819917881313</v>
      </c>
      <c r="AF180" s="109">
        <f t="shared" si="116"/>
        <v>-3.0984216389208838</v>
      </c>
      <c r="AG180" s="109">
        <f t="shared" si="117"/>
        <v>-8.0984216389208843</v>
      </c>
      <c r="AH180" s="109">
        <f t="shared" si="118"/>
        <v>1.9015783610791162</v>
      </c>
      <c r="AI180" s="109">
        <f t="shared" si="119"/>
        <v>-14.216908944610486</v>
      </c>
      <c r="AJ180" s="109">
        <f t="shared" si="120"/>
        <v>8.0200656667687173</v>
      </c>
      <c r="AK180" s="109">
        <f t="shared" si="121"/>
        <v>-3.2152606811426252</v>
      </c>
      <c r="AL180" s="109">
        <f t="shared" si="122"/>
        <v>-8.2152606811426256</v>
      </c>
      <c r="AM180" s="109">
        <f t="shared" si="123"/>
        <v>1.7847393188573748</v>
      </c>
      <c r="AN180" s="109">
        <f t="shared" si="124"/>
        <v>-14.138467784238092</v>
      </c>
      <c r="AO180" s="109">
        <f t="shared" si="125"/>
        <v>7.7079464219528404</v>
      </c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27"/>
      <c r="BV180" s="27"/>
      <c r="BW180" s="27"/>
      <c r="BX180" s="27"/>
      <c r="BY180" s="27"/>
      <c r="BZ180" s="27"/>
      <c r="CA180" s="27"/>
      <c r="CB180" s="27"/>
      <c r="CC180" s="27"/>
      <c r="CD180" s="27"/>
      <c r="CE180" s="27"/>
      <c r="CF180" s="27"/>
      <c r="CG180" s="27"/>
      <c r="CH180" s="27"/>
      <c r="CI180" s="27"/>
      <c r="CJ180" s="27"/>
      <c r="CK180" s="27"/>
      <c r="CL180" s="27"/>
      <c r="CM180" s="27"/>
      <c r="CN180" s="27"/>
      <c r="CO180" s="27"/>
      <c r="CP180" s="27"/>
      <c r="CQ180" s="27"/>
      <c r="CR180" s="27"/>
      <c r="CS180" s="27"/>
      <c r="CT180" s="27"/>
      <c r="CU180" s="27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27"/>
      <c r="DG180" s="27"/>
      <c r="DH180" s="27"/>
      <c r="DI180" s="27"/>
      <c r="DJ180" s="27"/>
      <c r="DK180" s="27"/>
      <c r="DL180" s="27"/>
      <c r="DM180" s="27"/>
      <c r="DN180" s="27"/>
      <c r="DO180" s="27"/>
      <c r="DP180" s="27"/>
      <c r="DQ180" s="27"/>
      <c r="DR180" s="27"/>
      <c r="DS180" s="27"/>
      <c r="DT180" s="27"/>
      <c r="DU180" s="27"/>
      <c r="DV180" s="27"/>
      <c r="DW180" s="27"/>
      <c r="DX180" s="27"/>
    </row>
    <row r="181" spans="1:128" s="5" customFormat="1" x14ac:dyDescent="0.25">
      <c r="A181" s="23" t="s">
        <v>47</v>
      </c>
      <c r="B181" s="33" t="s">
        <v>119</v>
      </c>
      <c r="C181" s="23" t="s">
        <v>45</v>
      </c>
      <c r="D181" s="26">
        <v>7</v>
      </c>
      <c r="E181" s="90">
        <v>446.99200000000008</v>
      </c>
      <c r="F181" s="90">
        <f t="shared" si="101"/>
        <v>447.30000000000007</v>
      </c>
      <c r="G181" s="149">
        <v>0.25690000000000002</v>
      </c>
      <c r="H181" s="149">
        <v>5.11E-2</v>
      </c>
      <c r="I181" s="147">
        <f t="shared" si="102"/>
        <v>0.308</v>
      </c>
      <c r="J181" s="91">
        <f t="shared" si="103"/>
        <v>688.8712364548735</v>
      </c>
      <c r="K181" s="58">
        <v>446.8</v>
      </c>
      <c r="L181" s="58">
        <v>447.1</v>
      </c>
      <c r="M181" s="131"/>
      <c r="N181" s="131"/>
      <c r="O181" s="131">
        <v>0.29570000000000002</v>
      </c>
      <c r="P181" s="60">
        <v>661.37</v>
      </c>
      <c r="Q181" s="24"/>
      <c r="R181" s="24"/>
      <c r="S181" s="24">
        <f t="shared" si="104"/>
        <v>-3.9935064935064863</v>
      </c>
      <c r="T181" s="24">
        <f t="shared" si="105"/>
        <v>-3.9922172678311614</v>
      </c>
      <c r="U181" s="115"/>
      <c r="V181" s="109">
        <f t="shared" si="106"/>
        <v>-3.469503045060887</v>
      </c>
      <c r="W181" s="109">
        <f t="shared" si="107"/>
        <v>-8.4695030450608861</v>
      </c>
      <c r="X181" s="109">
        <f t="shared" si="108"/>
        <v>1.530496954939113</v>
      </c>
      <c r="Y181" s="109">
        <f t="shared" si="109"/>
        <v>-11.094428087714254</v>
      </c>
      <c r="Z181" s="109">
        <f t="shared" si="110"/>
        <v>4.1554219975924802</v>
      </c>
      <c r="AA181" s="109">
        <f t="shared" si="111"/>
        <v>0.97847358121330807</v>
      </c>
      <c r="AB181" s="109">
        <f t="shared" si="112"/>
        <v>-4.0215264187866921</v>
      </c>
      <c r="AC181" s="109">
        <f t="shared" si="113"/>
        <v>5.9784735812133079</v>
      </c>
      <c r="AD181" s="109">
        <f t="shared" si="114"/>
        <v>-21.084872755454697</v>
      </c>
      <c r="AE181" s="109">
        <f t="shared" si="115"/>
        <v>23.041819917881313</v>
      </c>
      <c r="AF181" s="109">
        <f t="shared" si="116"/>
        <v>-3.0984216389208838</v>
      </c>
      <c r="AG181" s="109">
        <f t="shared" si="117"/>
        <v>-8.0984216389208843</v>
      </c>
      <c r="AH181" s="109">
        <f t="shared" si="118"/>
        <v>1.9015783610791162</v>
      </c>
      <c r="AI181" s="109">
        <f t="shared" si="119"/>
        <v>-14.216908944610486</v>
      </c>
      <c r="AJ181" s="109">
        <f t="shared" si="120"/>
        <v>8.0200656667687173</v>
      </c>
      <c r="AK181" s="109">
        <f t="shared" si="121"/>
        <v>-3.2152606811426252</v>
      </c>
      <c r="AL181" s="109">
        <f t="shared" si="122"/>
        <v>-8.2152606811426256</v>
      </c>
      <c r="AM181" s="109">
        <f t="shared" si="123"/>
        <v>1.7847393188573748</v>
      </c>
      <c r="AN181" s="109">
        <f t="shared" si="124"/>
        <v>-14.138467784238092</v>
      </c>
      <c r="AO181" s="109">
        <f t="shared" si="125"/>
        <v>7.7079464219528404</v>
      </c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27"/>
      <c r="BV181" s="27"/>
      <c r="BW181" s="27"/>
      <c r="BX181" s="27"/>
      <c r="BY181" s="27"/>
      <c r="BZ181" s="27"/>
      <c r="CA181" s="27"/>
      <c r="CB181" s="27"/>
      <c r="CC181" s="27"/>
      <c r="CD181" s="27"/>
      <c r="CE181" s="27"/>
      <c r="CF181" s="27"/>
      <c r="CG181" s="27"/>
      <c r="CH181" s="27"/>
      <c r="CI181" s="27"/>
      <c r="CJ181" s="27"/>
      <c r="CK181" s="27"/>
      <c r="CL181" s="27"/>
      <c r="CM181" s="27"/>
      <c r="CN181" s="27"/>
      <c r="CO181" s="27"/>
      <c r="CP181" s="27"/>
      <c r="CQ181" s="27"/>
      <c r="CR181" s="27"/>
      <c r="CS181" s="27"/>
      <c r="CT181" s="27"/>
      <c r="CU181" s="27"/>
      <c r="CV181" s="27"/>
      <c r="CW181" s="27"/>
      <c r="CX181" s="27"/>
      <c r="CY181" s="27"/>
      <c r="CZ181" s="27"/>
      <c r="DA181" s="27"/>
      <c r="DB181" s="27"/>
      <c r="DC181" s="27"/>
      <c r="DD181" s="27"/>
      <c r="DE181" s="27"/>
      <c r="DF181" s="27"/>
      <c r="DG181" s="27"/>
      <c r="DH181" s="27"/>
      <c r="DI181" s="27"/>
      <c r="DJ181" s="27"/>
      <c r="DK181" s="27"/>
      <c r="DL181" s="27"/>
      <c r="DM181" s="27"/>
      <c r="DN181" s="27"/>
      <c r="DO181" s="27"/>
      <c r="DP181" s="27"/>
      <c r="DQ181" s="27"/>
      <c r="DR181" s="27"/>
      <c r="DS181" s="27"/>
      <c r="DT181" s="27"/>
      <c r="DU181" s="27"/>
      <c r="DV181" s="27"/>
      <c r="DW181" s="27"/>
      <c r="DX181" s="27"/>
    </row>
    <row r="182" spans="1:128" s="5" customFormat="1" x14ac:dyDescent="0.25">
      <c r="A182" s="23" t="s">
        <v>47</v>
      </c>
      <c r="B182" s="33" t="s">
        <v>119</v>
      </c>
      <c r="C182" s="23" t="s">
        <v>45</v>
      </c>
      <c r="D182" s="26">
        <v>8</v>
      </c>
      <c r="E182" s="90">
        <v>447.10019999999997</v>
      </c>
      <c r="F182" s="90">
        <f t="shared" si="101"/>
        <v>447.7</v>
      </c>
      <c r="G182" s="149">
        <v>0.49819999999999998</v>
      </c>
      <c r="H182" s="149">
        <v>0.1016</v>
      </c>
      <c r="I182" s="147">
        <f t="shared" si="102"/>
        <v>0.5998</v>
      </c>
      <c r="J182" s="91">
        <f t="shared" si="103"/>
        <v>1340.8549115453457</v>
      </c>
      <c r="K182" s="58">
        <v>446.8</v>
      </c>
      <c r="L182" s="58">
        <v>447.4</v>
      </c>
      <c r="M182" s="131"/>
      <c r="N182" s="131"/>
      <c r="O182" s="131">
        <v>0.56469999999999998</v>
      </c>
      <c r="P182" s="60">
        <v>1262.18</v>
      </c>
      <c r="Q182" s="24"/>
      <c r="R182" s="24"/>
      <c r="S182" s="24">
        <f t="shared" si="104"/>
        <v>-5.8519506502167422</v>
      </c>
      <c r="T182" s="24">
        <f t="shared" si="105"/>
        <v>-5.8675186157667234</v>
      </c>
      <c r="U182" s="115"/>
      <c r="V182" s="109">
        <f t="shared" si="106"/>
        <v>-3.469503045060887</v>
      </c>
      <c r="W182" s="109">
        <f t="shared" si="107"/>
        <v>-8.4695030450608861</v>
      </c>
      <c r="X182" s="109">
        <f t="shared" si="108"/>
        <v>1.530496954939113</v>
      </c>
      <c r="Y182" s="109">
        <f t="shared" si="109"/>
        <v>-11.094428087714254</v>
      </c>
      <c r="Z182" s="109">
        <f t="shared" si="110"/>
        <v>4.1554219975924802</v>
      </c>
      <c r="AA182" s="109">
        <f t="shared" si="111"/>
        <v>0.97847358121330807</v>
      </c>
      <c r="AB182" s="109">
        <f t="shared" si="112"/>
        <v>-4.0215264187866921</v>
      </c>
      <c r="AC182" s="109">
        <f t="shared" si="113"/>
        <v>5.9784735812133079</v>
      </c>
      <c r="AD182" s="109">
        <f t="shared" si="114"/>
        <v>-21.084872755454697</v>
      </c>
      <c r="AE182" s="109">
        <f t="shared" si="115"/>
        <v>23.041819917881313</v>
      </c>
      <c r="AF182" s="109">
        <f t="shared" si="116"/>
        <v>-3.0984216389208838</v>
      </c>
      <c r="AG182" s="109">
        <f t="shared" si="117"/>
        <v>-8.0984216389208843</v>
      </c>
      <c r="AH182" s="109">
        <f t="shared" si="118"/>
        <v>1.9015783610791162</v>
      </c>
      <c r="AI182" s="109">
        <f t="shared" si="119"/>
        <v>-14.216908944610486</v>
      </c>
      <c r="AJ182" s="109">
        <f t="shared" si="120"/>
        <v>8.0200656667687173</v>
      </c>
      <c r="AK182" s="109">
        <f t="shared" si="121"/>
        <v>-3.2152606811426252</v>
      </c>
      <c r="AL182" s="109">
        <f t="shared" si="122"/>
        <v>-8.2152606811426256</v>
      </c>
      <c r="AM182" s="109">
        <f t="shared" si="123"/>
        <v>1.7847393188573748</v>
      </c>
      <c r="AN182" s="109">
        <f t="shared" si="124"/>
        <v>-14.138467784238092</v>
      </c>
      <c r="AO182" s="109">
        <f t="shared" si="125"/>
        <v>7.7079464219528404</v>
      </c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27"/>
      <c r="BV182" s="27"/>
      <c r="BW182" s="27"/>
      <c r="BX182" s="27"/>
      <c r="BY182" s="27"/>
      <c r="BZ182" s="27"/>
      <c r="CA182" s="27"/>
      <c r="CB182" s="27"/>
      <c r="CC182" s="27"/>
      <c r="CD182" s="27"/>
      <c r="CE182" s="27"/>
      <c r="CF182" s="27"/>
      <c r="CG182" s="27"/>
      <c r="CH182" s="27"/>
      <c r="CI182" s="27"/>
      <c r="CJ182" s="27"/>
      <c r="CK182" s="27"/>
      <c r="CL182" s="27"/>
      <c r="CM182" s="27"/>
      <c r="CN182" s="27"/>
      <c r="CO182" s="27"/>
      <c r="CP182" s="27"/>
      <c r="CQ182" s="27"/>
      <c r="CR182" s="27"/>
      <c r="CS182" s="27"/>
      <c r="CT182" s="27"/>
      <c r="CU182" s="27"/>
      <c r="CV182" s="27"/>
      <c r="CW182" s="27"/>
      <c r="CX182" s="27"/>
      <c r="CY182" s="27"/>
      <c r="CZ182" s="27"/>
      <c r="DA182" s="27"/>
      <c r="DB182" s="27"/>
      <c r="DC182" s="27"/>
      <c r="DD182" s="27"/>
      <c r="DE182" s="27"/>
      <c r="DF182" s="27"/>
      <c r="DG182" s="27"/>
      <c r="DH182" s="27"/>
      <c r="DI182" s="27"/>
      <c r="DJ182" s="27"/>
      <c r="DK182" s="27"/>
      <c r="DL182" s="27"/>
      <c r="DM182" s="27"/>
      <c r="DN182" s="27"/>
      <c r="DO182" s="27"/>
      <c r="DP182" s="27"/>
      <c r="DQ182" s="27"/>
      <c r="DR182" s="27"/>
      <c r="DS182" s="27"/>
      <c r="DT182" s="27"/>
      <c r="DU182" s="27"/>
      <c r="DV182" s="27"/>
      <c r="DW182" s="27"/>
      <c r="DX182" s="27"/>
    </row>
    <row r="183" spans="1:128" s="5" customFormat="1" x14ac:dyDescent="0.25">
      <c r="A183" s="23" t="s">
        <v>47</v>
      </c>
      <c r="B183" s="33" t="s">
        <v>119</v>
      </c>
      <c r="C183" s="23" t="s">
        <v>45</v>
      </c>
      <c r="D183" s="26">
        <v>9</v>
      </c>
      <c r="E183" s="90">
        <v>447.5591</v>
      </c>
      <c r="F183" s="90">
        <f t="shared" si="101"/>
        <v>449.4</v>
      </c>
      <c r="G183" s="149">
        <v>1.5918000000000001</v>
      </c>
      <c r="H183" s="149">
        <v>0.24909999999999999</v>
      </c>
      <c r="I183" s="147">
        <f t="shared" si="102"/>
        <v>1.8409</v>
      </c>
      <c r="J183" s="91">
        <f t="shared" si="103"/>
        <v>4106.8251284786838</v>
      </c>
      <c r="K183" s="58">
        <v>447.2</v>
      </c>
      <c r="L183" s="58">
        <v>449</v>
      </c>
      <c r="M183" s="131"/>
      <c r="N183" s="131"/>
      <c r="O183" s="131">
        <v>1.8305</v>
      </c>
      <c r="P183" s="60">
        <v>4076.84</v>
      </c>
      <c r="Q183" s="24"/>
      <c r="R183" s="24"/>
      <c r="S183" s="24">
        <f t="shared" si="104"/>
        <v>-0.56494106143733847</v>
      </c>
      <c r="T183" s="24">
        <f t="shared" si="105"/>
        <v>-0.73012917620359608</v>
      </c>
      <c r="U183" s="115"/>
      <c r="V183" s="109">
        <f t="shared" si="106"/>
        <v>-3.469503045060887</v>
      </c>
      <c r="W183" s="109">
        <f t="shared" si="107"/>
        <v>-8.4695030450608861</v>
      </c>
      <c r="X183" s="109">
        <f t="shared" si="108"/>
        <v>1.530496954939113</v>
      </c>
      <c r="Y183" s="109">
        <f t="shared" si="109"/>
        <v>-11.094428087714254</v>
      </c>
      <c r="Z183" s="109">
        <f t="shared" si="110"/>
        <v>4.1554219975924802</v>
      </c>
      <c r="AA183" s="109">
        <f t="shared" si="111"/>
        <v>0.97847358121330807</v>
      </c>
      <c r="AB183" s="109">
        <f t="shared" si="112"/>
        <v>-4.0215264187866921</v>
      </c>
      <c r="AC183" s="109">
        <f t="shared" si="113"/>
        <v>5.9784735812133079</v>
      </c>
      <c r="AD183" s="109">
        <f t="shared" si="114"/>
        <v>-21.084872755454697</v>
      </c>
      <c r="AE183" s="109">
        <f t="shared" si="115"/>
        <v>23.041819917881313</v>
      </c>
      <c r="AF183" s="109">
        <f t="shared" si="116"/>
        <v>-3.0984216389208838</v>
      </c>
      <c r="AG183" s="109">
        <f t="shared" si="117"/>
        <v>-8.0984216389208843</v>
      </c>
      <c r="AH183" s="109">
        <f t="shared" si="118"/>
        <v>1.9015783610791162</v>
      </c>
      <c r="AI183" s="109">
        <f t="shared" si="119"/>
        <v>-14.216908944610486</v>
      </c>
      <c r="AJ183" s="109">
        <f t="shared" si="120"/>
        <v>8.0200656667687173</v>
      </c>
      <c r="AK183" s="109">
        <f t="shared" si="121"/>
        <v>-3.2152606811426252</v>
      </c>
      <c r="AL183" s="109">
        <f t="shared" si="122"/>
        <v>-8.2152606811426256</v>
      </c>
      <c r="AM183" s="109">
        <f t="shared" si="123"/>
        <v>1.7847393188573748</v>
      </c>
      <c r="AN183" s="109">
        <f t="shared" si="124"/>
        <v>-14.138467784238092</v>
      </c>
      <c r="AO183" s="109">
        <f t="shared" si="125"/>
        <v>7.7079464219528404</v>
      </c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27"/>
      <c r="BV183" s="27"/>
      <c r="BW183" s="27"/>
      <c r="BX183" s="27"/>
      <c r="BY183" s="27"/>
      <c r="BZ183" s="27"/>
      <c r="CA183" s="27"/>
      <c r="CB183" s="27"/>
      <c r="CC183" s="27"/>
      <c r="CD183" s="27"/>
      <c r="CE183" s="27"/>
      <c r="CF183" s="27"/>
      <c r="CG183" s="27"/>
      <c r="CH183" s="27"/>
      <c r="CI183" s="27"/>
      <c r="CJ183" s="27"/>
      <c r="CK183" s="27"/>
      <c r="CL183" s="27"/>
      <c r="CM183" s="27"/>
      <c r="CN183" s="27"/>
      <c r="CO183" s="27"/>
      <c r="CP183" s="27"/>
      <c r="CQ183" s="27"/>
      <c r="CR183" s="27"/>
      <c r="CS183" s="27"/>
      <c r="CT183" s="27"/>
      <c r="CU183" s="27"/>
      <c r="CV183" s="27"/>
      <c r="CW183" s="27"/>
      <c r="CX183" s="27"/>
      <c r="CY183" s="27"/>
      <c r="CZ183" s="27"/>
      <c r="DA183" s="27"/>
      <c r="DB183" s="27"/>
      <c r="DC183" s="27"/>
      <c r="DD183" s="27"/>
      <c r="DE183" s="27"/>
      <c r="DF183" s="27"/>
      <c r="DG183" s="27"/>
      <c r="DH183" s="27"/>
      <c r="DI183" s="27"/>
      <c r="DJ183" s="27"/>
      <c r="DK183" s="27"/>
      <c r="DL183" s="27"/>
      <c r="DM183" s="27"/>
      <c r="DN183" s="27"/>
      <c r="DO183" s="27"/>
      <c r="DP183" s="27"/>
      <c r="DQ183" s="27"/>
      <c r="DR183" s="27"/>
      <c r="DS183" s="27"/>
      <c r="DT183" s="27"/>
      <c r="DU183" s="27"/>
      <c r="DV183" s="27"/>
      <c r="DW183" s="27"/>
      <c r="DX183" s="27"/>
    </row>
    <row r="184" spans="1:128" s="5" customFormat="1" x14ac:dyDescent="0.25">
      <c r="A184" s="123" t="s">
        <v>141</v>
      </c>
      <c r="B184" s="129" t="s">
        <v>142</v>
      </c>
      <c r="C184" s="123" t="s">
        <v>160</v>
      </c>
      <c r="D184" s="26">
        <v>1</v>
      </c>
      <c r="E184" s="90">
        <v>446.97070000000002</v>
      </c>
      <c r="F184" s="90">
        <f t="shared" ref="F184:F192" si="128">E184+G184+H184</f>
        <v>447</v>
      </c>
      <c r="G184" s="149">
        <v>1.9800000000000002E-2</v>
      </c>
      <c r="H184" s="149">
        <v>9.4999999999999998E-3</v>
      </c>
      <c r="I184" s="147">
        <f t="shared" ref="I184:I192" si="129">G184+H184</f>
        <v>2.93E-2</v>
      </c>
      <c r="J184" s="91">
        <f t="shared" ref="J184:J192" si="130">(1.6061/(1.6061-(I184/F184)))*(I184/F184)*1000000</f>
        <v>65.550773689945103</v>
      </c>
      <c r="K184" s="60">
        <v>446.88299999999998</v>
      </c>
      <c r="L184" s="60">
        <v>446.91</v>
      </c>
      <c r="M184" s="131">
        <v>1.6500000000000001E-2</v>
      </c>
      <c r="N184" s="131">
        <v>1.0200000000000001E-2</v>
      </c>
      <c r="O184" s="131">
        <v>2.6700000000000002E-2</v>
      </c>
      <c r="P184" s="60">
        <v>59.75</v>
      </c>
      <c r="Q184" s="24">
        <f t="shared" si="126"/>
        <v>-16.666666666666668</v>
      </c>
      <c r="R184" s="24">
        <f t="shared" si="127"/>
        <v>7.3684210526315894</v>
      </c>
      <c r="S184" s="24">
        <f t="shared" si="104"/>
        <v>-8.8737201365187648</v>
      </c>
      <c r="T184" s="24">
        <f t="shared" si="105"/>
        <v>-8.8492833317006134</v>
      </c>
      <c r="U184" s="115"/>
      <c r="V184" s="109">
        <f t="shared" ref="V184:V192" si="131">$Q$224</f>
        <v>-3.469503045060887</v>
      </c>
      <c r="W184" s="109">
        <f t="shared" ref="W184:W192" si="132">$Q$224-5</f>
        <v>-8.4695030450608861</v>
      </c>
      <c r="X184" s="109">
        <f t="shared" ref="X184:X192" si="133">$Q$224+5</f>
        <v>1.530496954939113</v>
      </c>
      <c r="Y184" s="109">
        <f t="shared" ref="Y184:Y192" si="134">($Q$224-(3*$Q$227))</f>
        <v>-11.094428087714254</v>
      </c>
      <c r="Z184" s="109">
        <f t="shared" ref="Z184:Z192" si="135">($Q$224+(3*$Q$227))</f>
        <v>4.1554219975924802</v>
      </c>
      <c r="AA184" s="109">
        <f t="shared" ref="AA184:AA192" si="136">$R$224</f>
        <v>0.97847358121330807</v>
      </c>
      <c r="AB184" s="109">
        <f t="shared" ref="AB184:AB192" si="137">$R$224-5</f>
        <v>-4.0215264187866921</v>
      </c>
      <c r="AC184" s="109">
        <f t="shared" ref="AC184:AC192" si="138">$R$224+5</f>
        <v>5.9784735812133079</v>
      </c>
      <c r="AD184" s="109">
        <f t="shared" ref="AD184:AD192" si="139">($R$224-(3*$R$227))</f>
        <v>-21.084872755454697</v>
      </c>
      <c r="AE184" s="109">
        <f t="shared" ref="AE184:AE192" si="140">($R$224+(3*$R$227))</f>
        <v>23.041819917881313</v>
      </c>
      <c r="AF184" s="109">
        <f t="shared" ref="AF184:AF192" si="141">$S$224</f>
        <v>-3.0984216389208838</v>
      </c>
      <c r="AG184" s="109">
        <f t="shared" ref="AG184:AG192" si="142">$S$224-5</f>
        <v>-8.0984216389208843</v>
      </c>
      <c r="AH184" s="109">
        <f t="shared" ref="AH184:AH192" si="143">$S$224+5</f>
        <v>1.9015783610791162</v>
      </c>
      <c r="AI184" s="109">
        <f t="shared" ref="AI184:AI192" si="144">($S$224-(3*$S$227))</f>
        <v>-14.216908944610486</v>
      </c>
      <c r="AJ184" s="109">
        <f t="shared" ref="AJ184:AJ192" si="145">($S$224+(3*$S$227))</f>
        <v>8.0200656667687173</v>
      </c>
      <c r="AK184" s="109">
        <f t="shared" ref="AK184:AK192" si="146">$T$224</f>
        <v>-3.2152606811426252</v>
      </c>
      <c r="AL184" s="109">
        <f t="shared" ref="AL184:AL192" si="147">$T$224-5</f>
        <v>-8.2152606811426256</v>
      </c>
      <c r="AM184" s="109">
        <f t="shared" ref="AM184:AM192" si="148">$T$224+5</f>
        <v>1.7847393188573748</v>
      </c>
      <c r="AN184" s="109">
        <f t="shared" ref="AN184:AN192" si="149">($T$224-(3*$T$227))</f>
        <v>-14.138467784238092</v>
      </c>
      <c r="AO184" s="109">
        <f t="shared" ref="AO184:AO192" si="150">($T$224+(3*$T$227))</f>
        <v>7.7079464219528404</v>
      </c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  <c r="BT184" s="27"/>
      <c r="BU184" s="27"/>
      <c r="BV184" s="27"/>
      <c r="BW184" s="27"/>
      <c r="BX184" s="27"/>
      <c r="BY184" s="27"/>
      <c r="BZ184" s="27"/>
      <c r="CA184" s="27"/>
      <c r="CB184" s="27"/>
      <c r="CC184" s="27"/>
      <c r="CD184" s="27"/>
      <c r="CE184" s="27"/>
      <c r="CF184" s="27"/>
      <c r="CG184" s="27"/>
      <c r="CH184" s="27"/>
      <c r="CI184" s="27"/>
      <c r="CJ184" s="27"/>
      <c r="CK184" s="27"/>
      <c r="CL184" s="27"/>
      <c r="CM184" s="27"/>
      <c r="CN184" s="27"/>
      <c r="CO184" s="27"/>
      <c r="CP184" s="27"/>
      <c r="CQ184" s="27"/>
      <c r="CR184" s="27"/>
      <c r="CS184" s="27"/>
      <c r="CT184" s="27"/>
      <c r="CU184" s="27"/>
      <c r="CV184" s="27"/>
      <c r="CW184" s="27"/>
      <c r="CX184" s="27"/>
      <c r="CY184" s="27"/>
      <c r="CZ184" s="27"/>
      <c r="DA184" s="27"/>
      <c r="DB184" s="27"/>
      <c r="DC184" s="27"/>
      <c r="DD184" s="27"/>
      <c r="DE184" s="27"/>
      <c r="DF184" s="27"/>
      <c r="DG184" s="27"/>
      <c r="DH184" s="27"/>
      <c r="DI184" s="27"/>
      <c r="DJ184" s="27"/>
      <c r="DK184" s="27"/>
      <c r="DL184" s="27"/>
      <c r="DM184" s="27"/>
      <c r="DN184" s="27"/>
      <c r="DO184" s="27"/>
      <c r="DP184" s="27"/>
      <c r="DQ184" s="27"/>
      <c r="DR184" s="27"/>
      <c r="DS184" s="27"/>
      <c r="DT184" s="27"/>
      <c r="DU184" s="27"/>
      <c r="DV184" s="27"/>
      <c r="DW184" s="27"/>
      <c r="DX184" s="27"/>
    </row>
    <row r="185" spans="1:128" s="5" customFormat="1" x14ac:dyDescent="0.25">
      <c r="A185" s="123" t="s">
        <v>141</v>
      </c>
      <c r="B185" s="129" t="s">
        <v>142</v>
      </c>
      <c r="C185" s="123" t="s">
        <v>160</v>
      </c>
      <c r="D185" s="26">
        <v>2</v>
      </c>
      <c r="E185" s="90">
        <v>447.16440000000006</v>
      </c>
      <c r="F185" s="90">
        <f t="shared" si="128"/>
        <v>447.2000000000001</v>
      </c>
      <c r="G185" s="149">
        <v>2.64E-2</v>
      </c>
      <c r="H185" s="149">
        <v>9.1999999999999998E-3</v>
      </c>
      <c r="I185" s="147">
        <f t="shared" si="129"/>
        <v>3.56E-2</v>
      </c>
      <c r="J185" s="91">
        <f t="shared" si="130"/>
        <v>79.610385964974782</v>
      </c>
      <c r="K185" s="60"/>
      <c r="L185" s="60"/>
      <c r="M185" s="131"/>
      <c r="N185" s="131"/>
      <c r="O185" s="131"/>
      <c r="P185" s="60"/>
      <c r="Q185" s="24"/>
      <c r="R185" s="24"/>
      <c r="S185" s="24"/>
      <c r="T185" s="24"/>
      <c r="U185" s="115" t="s">
        <v>161</v>
      </c>
      <c r="V185" s="109">
        <f t="shared" si="131"/>
        <v>-3.469503045060887</v>
      </c>
      <c r="W185" s="109">
        <f t="shared" si="132"/>
        <v>-8.4695030450608861</v>
      </c>
      <c r="X185" s="109">
        <f t="shared" si="133"/>
        <v>1.530496954939113</v>
      </c>
      <c r="Y185" s="109">
        <f t="shared" si="134"/>
        <v>-11.094428087714254</v>
      </c>
      <c r="Z185" s="109">
        <f t="shared" si="135"/>
        <v>4.1554219975924802</v>
      </c>
      <c r="AA185" s="109">
        <f t="shared" si="136"/>
        <v>0.97847358121330807</v>
      </c>
      <c r="AB185" s="109">
        <f t="shared" si="137"/>
        <v>-4.0215264187866921</v>
      </c>
      <c r="AC185" s="109">
        <f t="shared" si="138"/>
        <v>5.9784735812133079</v>
      </c>
      <c r="AD185" s="109">
        <f t="shared" si="139"/>
        <v>-21.084872755454697</v>
      </c>
      <c r="AE185" s="109">
        <f t="shared" si="140"/>
        <v>23.041819917881313</v>
      </c>
      <c r="AF185" s="109">
        <f t="shared" si="141"/>
        <v>-3.0984216389208838</v>
      </c>
      <c r="AG185" s="109">
        <f t="shared" si="142"/>
        <v>-8.0984216389208843</v>
      </c>
      <c r="AH185" s="109">
        <f t="shared" si="143"/>
        <v>1.9015783610791162</v>
      </c>
      <c r="AI185" s="109">
        <f t="shared" si="144"/>
        <v>-14.216908944610486</v>
      </c>
      <c r="AJ185" s="109">
        <f t="shared" si="145"/>
        <v>8.0200656667687173</v>
      </c>
      <c r="AK185" s="109">
        <f t="shared" si="146"/>
        <v>-3.2152606811426252</v>
      </c>
      <c r="AL185" s="109">
        <f t="shared" si="147"/>
        <v>-8.2152606811426256</v>
      </c>
      <c r="AM185" s="109">
        <f t="shared" si="148"/>
        <v>1.7847393188573748</v>
      </c>
      <c r="AN185" s="109">
        <f t="shared" si="149"/>
        <v>-14.138467784238092</v>
      </c>
      <c r="AO185" s="109">
        <f t="shared" si="150"/>
        <v>7.7079464219528404</v>
      </c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  <c r="BT185" s="27"/>
      <c r="BU185" s="27"/>
      <c r="BV185" s="27"/>
      <c r="BW185" s="27"/>
      <c r="BX185" s="27"/>
      <c r="BY185" s="27"/>
      <c r="BZ185" s="27"/>
      <c r="CA185" s="27"/>
      <c r="CB185" s="27"/>
      <c r="CC185" s="27"/>
      <c r="CD185" s="27"/>
      <c r="CE185" s="27"/>
      <c r="CF185" s="27"/>
      <c r="CG185" s="27"/>
      <c r="CH185" s="27"/>
      <c r="CI185" s="27"/>
      <c r="CJ185" s="27"/>
      <c r="CK185" s="27"/>
      <c r="CL185" s="27"/>
      <c r="CM185" s="27"/>
      <c r="CN185" s="27"/>
      <c r="CO185" s="27"/>
      <c r="CP185" s="27"/>
      <c r="CQ185" s="27"/>
      <c r="CR185" s="27"/>
      <c r="CS185" s="27"/>
      <c r="CT185" s="27"/>
      <c r="CU185" s="27"/>
      <c r="CV185" s="27"/>
      <c r="CW185" s="27"/>
      <c r="CX185" s="27"/>
      <c r="CY185" s="27"/>
      <c r="CZ185" s="27"/>
      <c r="DA185" s="27"/>
      <c r="DB185" s="27"/>
      <c r="DC185" s="27"/>
      <c r="DD185" s="27"/>
      <c r="DE185" s="27"/>
      <c r="DF185" s="27"/>
      <c r="DG185" s="27"/>
      <c r="DH185" s="27"/>
      <c r="DI185" s="27"/>
      <c r="DJ185" s="27"/>
      <c r="DK185" s="27"/>
      <c r="DL185" s="27"/>
      <c r="DM185" s="27"/>
      <c r="DN185" s="27"/>
      <c r="DO185" s="27"/>
      <c r="DP185" s="27"/>
      <c r="DQ185" s="27"/>
      <c r="DR185" s="27"/>
      <c r="DS185" s="27"/>
      <c r="DT185" s="27"/>
      <c r="DU185" s="27"/>
      <c r="DV185" s="27"/>
      <c r="DW185" s="27"/>
      <c r="DX185" s="27"/>
    </row>
    <row r="186" spans="1:128" s="5" customFormat="1" x14ac:dyDescent="0.25">
      <c r="A186" s="123" t="s">
        <v>141</v>
      </c>
      <c r="B186" s="129" t="s">
        <v>142</v>
      </c>
      <c r="C186" s="123" t="s">
        <v>148</v>
      </c>
      <c r="D186" s="26">
        <v>3</v>
      </c>
      <c r="E186" s="90">
        <v>446.95410000000004</v>
      </c>
      <c r="F186" s="90">
        <f t="shared" si="128"/>
        <v>447.00000000000006</v>
      </c>
      <c r="G186" s="149">
        <v>3.4799999999999998E-2</v>
      </c>
      <c r="H186" s="149">
        <v>1.11E-2</v>
      </c>
      <c r="I186" s="147">
        <f t="shared" si="129"/>
        <v>4.5899999999999996E-2</v>
      </c>
      <c r="J186" s="91">
        <f t="shared" si="130"/>
        <v>102.69112922368168</v>
      </c>
      <c r="K186" s="60">
        <v>446.81</v>
      </c>
      <c r="L186" s="60">
        <v>446.85</v>
      </c>
      <c r="M186" s="131">
        <v>3.3000000000000002E-2</v>
      </c>
      <c r="N186" s="131">
        <v>1.0699999999999999E-2</v>
      </c>
      <c r="O186" s="131">
        <v>4.3700000000000003E-2</v>
      </c>
      <c r="P186" s="60">
        <v>97.8</v>
      </c>
      <c r="Q186" s="24">
        <f t="shared" si="126"/>
        <v>-5.1724137931034369</v>
      </c>
      <c r="R186" s="24">
        <f t="shared" si="127"/>
        <v>-3.6036036036036125</v>
      </c>
      <c r="S186" s="24">
        <f t="shared" si="104"/>
        <v>-4.7930283224400743</v>
      </c>
      <c r="T186" s="24">
        <f t="shared" si="105"/>
        <v>-4.7629520297004779</v>
      </c>
      <c r="U186" s="115"/>
      <c r="V186" s="109">
        <f t="shared" si="131"/>
        <v>-3.469503045060887</v>
      </c>
      <c r="W186" s="109">
        <f t="shared" si="132"/>
        <v>-8.4695030450608861</v>
      </c>
      <c r="X186" s="109">
        <f t="shared" si="133"/>
        <v>1.530496954939113</v>
      </c>
      <c r="Y186" s="109">
        <f t="shared" si="134"/>
        <v>-11.094428087714254</v>
      </c>
      <c r="Z186" s="109">
        <f t="shared" si="135"/>
        <v>4.1554219975924802</v>
      </c>
      <c r="AA186" s="109">
        <f t="shared" si="136"/>
        <v>0.97847358121330807</v>
      </c>
      <c r="AB186" s="109">
        <f t="shared" si="137"/>
        <v>-4.0215264187866921</v>
      </c>
      <c r="AC186" s="109">
        <f t="shared" si="138"/>
        <v>5.9784735812133079</v>
      </c>
      <c r="AD186" s="109">
        <f t="shared" si="139"/>
        <v>-21.084872755454697</v>
      </c>
      <c r="AE186" s="109">
        <f t="shared" si="140"/>
        <v>23.041819917881313</v>
      </c>
      <c r="AF186" s="109">
        <f t="shared" si="141"/>
        <v>-3.0984216389208838</v>
      </c>
      <c r="AG186" s="109">
        <f t="shared" si="142"/>
        <v>-8.0984216389208843</v>
      </c>
      <c r="AH186" s="109">
        <f t="shared" si="143"/>
        <v>1.9015783610791162</v>
      </c>
      <c r="AI186" s="109">
        <f t="shared" si="144"/>
        <v>-14.216908944610486</v>
      </c>
      <c r="AJ186" s="109">
        <f t="shared" si="145"/>
        <v>8.0200656667687173</v>
      </c>
      <c r="AK186" s="109">
        <f t="shared" si="146"/>
        <v>-3.2152606811426252</v>
      </c>
      <c r="AL186" s="109">
        <f t="shared" si="147"/>
        <v>-8.2152606811426256</v>
      </c>
      <c r="AM186" s="109">
        <f t="shared" si="148"/>
        <v>1.7847393188573748</v>
      </c>
      <c r="AN186" s="109">
        <f t="shared" si="149"/>
        <v>-14.138467784238092</v>
      </c>
      <c r="AO186" s="109">
        <f t="shared" si="150"/>
        <v>7.7079464219528404</v>
      </c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27"/>
      <c r="BV186" s="27"/>
      <c r="BW186" s="27"/>
      <c r="BX186" s="27"/>
      <c r="BY186" s="27"/>
      <c r="BZ186" s="27"/>
      <c r="CA186" s="27"/>
      <c r="CB186" s="27"/>
      <c r="CC186" s="27"/>
      <c r="CD186" s="27"/>
      <c r="CE186" s="27"/>
      <c r="CF186" s="27"/>
      <c r="CG186" s="27"/>
      <c r="CH186" s="27"/>
      <c r="CI186" s="27"/>
      <c r="CJ186" s="27"/>
      <c r="CK186" s="27"/>
      <c r="CL186" s="27"/>
      <c r="CM186" s="27"/>
      <c r="CN186" s="27"/>
      <c r="CO186" s="27"/>
      <c r="CP186" s="27"/>
      <c r="CQ186" s="27"/>
      <c r="CR186" s="27"/>
      <c r="CS186" s="27"/>
      <c r="CT186" s="27"/>
      <c r="CU186" s="27"/>
      <c r="CV186" s="27"/>
      <c r="CW186" s="27"/>
      <c r="CX186" s="27"/>
      <c r="CY186" s="27"/>
      <c r="CZ186" s="27"/>
      <c r="DA186" s="27"/>
      <c r="DB186" s="27"/>
      <c r="DC186" s="27"/>
      <c r="DD186" s="27"/>
      <c r="DE186" s="27"/>
      <c r="DF186" s="27"/>
      <c r="DG186" s="27"/>
      <c r="DH186" s="27"/>
      <c r="DI186" s="27"/>
      <c r="DJ186" s="27"/>
      <c r="DK186" s="27"/>
      <c r="DL186" s="27"/>
      <c r="DM186" s="27"/>
      <c r="DN186" s="27"/>
      <c r="DO186" s="27"/>
      <c r="DP186" s="27"/>
      <c r="DQ186" s="27"/>
      <c r="DR186" s="27"/>
      <c r="DS186" s="27"/>
      <c r="DT186" s="27"/>
      <c r="DU186" s="27"/>
      <c r="DV186" s="27"/>
      <c r="DW186" s="27"/>
      <c r="DX186" s="27"/>
    </row>
    <row r="187" spans="1:128" s="5" customFormat="1" x14ac:dyDescent="0.25">
      <c r="A187" s="123" t="s">
        <v>141</v>
      </c>
      <c r="B187" s="129" t="s">
        <v>142</v>
      </c>
      <c r="C187" s="123" t="s">
        <v>160</v>
      </c>
      <c r="D187" s="26">
        <v>4</v>
      </c>
      <c r="E187" s="90">
        <v>447.24220000000008</v>
      </c>
      <c r="F187" s="90">
        <f t="shared" si="128"/>
        <v>447.30000000000007</v>
      </c>
      <c r="G187" s="149">
        <v>4.7100000000000003E-2</v>
      </c>
      <c r="H187" s="149">
        <v>1.0699999999999999E-2</v>
      </c>
      <c r="I187" s="147">
        <f t="shared" si="129"/>
        <v>5.7800000000000004E-2</v>
      </c>
      <c r="J187" s="91">
        <f t="shared" si="130"/>
        <v>129.23016031458613</v>
      </c>
      <c r="K187" s="60">
        <v>447.0455</v>
      </c>
      <c r="L187" s="60">
        <v>447.1</v>
      </c>
      <c r="M187" s="131">
        <v>4.5600000000000002E-2</v>
      </c>
      <c r="N187" s="131">
        <v>8.8999999999999999E-3</v>
      </c>
      <c r="O187" s="131">
        <v>5.45E-2</v>
      </c>
      <c r="P187" s="60">
        <v>121.9059196</v>
      </c>
      <c r="Q187" s="24">
        <f t="shared" si="126"/>
        <v>-3.1847133757961812</v>
      </c>
      <c r="R187" s="24">
        <f t="shared" si="127"/>
        <v>-16.822429906542052</v>
      </c>
      <c r="S187" s="24">
        <f t="shared" si="104"/>
        <v>-5.7093425605536403</v>
      </c>
      <c r="T187" s="24">
        <f t="shared" si="105"/>
        <v>-5.6675939244806788</v>
      </c>
      <c r="U187" s="115"/>
      <c r="V187" s="109">
        <f t="shared" si="131"/>
        <v>-3.469503045060887</v>
      </c>
      <c r="W187" s="109">
        <f t="shared" si="132"/>
        <v>-8.4695030450608861</v>
      </c>
      <c r="X187" s="109">
        <f t="shared" si="133"/>
        <v>1.530496954939113</v>
      </c>
      <c r="Y187" s="109">
        <f t="shared" si="134"/>
        <v>-11.094428087714254</v>
      </c>
      <c r="Z187" s="109">
        <f t="shared" si="135"/>
        <v>4.1554219975924802</v>
      </c>
      <c r="AA187" s="109">
        <f t="shared" si="136"/>
        <v>0.97847358121330807</v>
      </c>
      <c r="AB187" s="109">
        <f t="shared" si="137"/>
        <v>-4.0215264187866921</v>
      </c>
      <c r="AC187" s="109">
        <f t="shared" si="138"/>
        <v>5.9784735812133079</v>
      </c>
      <c r="AD187" s="109">
        <f t="shared" si="139"/>
        <v>-21.084872755454697</v>
      </c>
      <c r="AE187" s="109">
        <f t="shared" si="140"/>
        <v>23.041819917881313</v>
      </c>
      <c r="AF187" s="109">
        <f t="shared" si="141"/>
        <v>-3.0984216389208838</v>
      </c>
      <c r="AG187" s="109">
        <f t="shared" si="142"/>
        <v>-8.0984216389208843</v>
      </c>
      <c r="AH187" s="109">
        <f t="shared" si="143"/>
        <v>1.9015783610791162</v>
      </c>
      <c r="AI187" s="109">
        <f t="shared" si="144"/>
        <v>-14.216908944610486</v>
      </c>
      <c r="AJ187" s="109">
        <f t="shared" si="145"/>
        <v>8.0200656667687173</v>
      </c>
      <c r="AK187" s="109">
        <f t="shared" si="146"/>
        <v>-3.2152606811426252</v>
      </c>
      <c r="AL187" s="109">
        <f t="shared" si="147"/>
        <v>-8.2152606811426256</v>
      </c>
      <c r="AM187" s="109">
        <f t="shared" si="148"/>
        <v>1.7847393188573748</v>
      </c>
      <c r="AN187" s="109">
        <f t="shared" si="149"/>
        <v>-14.138467784238092</v>
      </c>
      <c r="AO187" s="109">
        <f t="shared" si="150"/>
        <v>7.7079464219528404</v>
      </c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27"/>
      <c r="BV187" s="27"/>
      <c r="BW187" s="27"/>
      <c r="BX187" s="27"/>
      <c r="BY187" s="27"/>
      <c r="BZ187" s="27"/>
      <c r="CA187" s="27"/>
      <c r="CB187" s="27"/>
      <c r="CC187" s="27"/>
      <c r="CD187" s="27"/>
      <c r="CE187" s="27"/>
      <c r="CF187" s="27"/>
      <c r="CG187" s="27"/>
      <c r="CH187" s="27"/>
      <c r="CI187" s="27"/>
      <c r="CJ187" s="27"/>
      <c r="CK187" s="27"/>
      <c r="CL187" s="27"/>
      <c r="CM187" s="27"/>
      <c r="CN187" s="27"/>
      <c r="CO187" s="27"/>
      <c r="CP187" s="27"/>
      <c r="CQ187" s="27"/>
      <c r="CR187" s="27"/>
      <c r="CS187" s="27"/>
      <c r="CT187" s="27"/>
      <c r="CU187" s="27"/>
      <c r="CV187" s="27"/>
      <c r="CW187" s="27"/>
      <c r="CX187" s="27"/>
      <c r="CY187" s="27"/>
      <c r="CZ187" s="27"/>
      <c r="DA187" s="27"/>
      <c r="DB187" s="27"/>
      <c r="DC187" s="27"/>
      <c r="DD187" s="27"/>
      <c r="DE187" s="27"/>
      <c r="DF187" s="27"/>
      <c r="DG187" s="27"/>
      <c r="DH187" s="27"/>
      <c r="DI187" s="27"/>
      <c r="DJ187" s="27"/>
      <c r="DK187" s="27"/>
      <c r="DL187" s="27"/>
      <c r="DM187" s="27"/>
      <c r="DN187" s="27"/>
      <c r="DO187" s="27"/>
      <c r="DP187" s="27"/>
      <c r="DQ187" s="27"/>
      <c r="DR187" s="27"/>
      <c r="DS187" s="27"/>
      <c r="DT187" s="27"/>
      <c r="DU187" s="27"/>
      <c r="DV187" s="27"/>
      <c r="DW187" s="27"/>
      <c r="DX187" s="27"/>
    </row>
    <row r="188" spans="1:128" s="5" customFormat="1" x14ac:dyDescent="0.25">
      <c r="A188" s="123" t="s">
        <v>141</v>
      </c>
      <c r="B188" s="129" t="s">
        <v>142</v>
      </c>
      <c r="C188" s="123" t="s">
        <v>148</v>
      </c>
      <c r="D188" s="26">
        <v>5</v>
      </c>
      <c r="E188" s="90">
        <v>446.70360000000005</v>
      </c>
      <c r="F188" s="90">
        <f t="shared" si="128"/>
        <v>446.80000000000007</v>
      </c>
      <c r="G188" s="149">
        <v>8.72E-2</v>
      </c>
      <c r="H188" s="149">
        <v>9.1999999999999998E-3</v>
      </c>
      <c r="I188" s="147">
        <f t="shared" si="129"/>
        <v>9.64E-2</v>
      </c>
      <c r="J188" s="91">
        <f t="shared" si="130"/>
        <v>215.78547828272772</v>
      </c>
      <c r="K188" s="60">
        <v>446.62</v>
      </c>
      <c r="L188" s="60">
        <v>446.71</v>
      </c>
      <c r="M188" s="131">
        <v>8.2100000000000006E-2</v>
      </c>
      <c r="N188" s="131">
        <v>1.0500000000000001E-2</v>
      </c>
      <c r="O188" s="131">
        <v>9.2600000000000002E-2</v>
      </c>
      <c r="P188" s="60">
        <v>207.3200803</v>
      </c>
      <c r="Q188" s="24">
        <f t="shared" si="126"/>
        <v>-5.8486238532110022</v>
      </c>
      <c r="R188" s="24">
        <f t="shared" si="127"/>
        <v>14.130434782608706</v>
      </c>
      <c r="S188" s="24">
        <f t="shared" si="104"/>
        <v>-3.941908713692944</v>
      </c>
      <c r="T188" s="24">
        <f t="shared" si="105"/>
        <v>-3.9230619456403542</v>
      </c>
      <c r="U188" s="115"/>
      <c r="V188" s="109">
        <f t="shared" si="131"/>
        <v>-3.469503045060887</v>
      </c>
      <c r="W188" s="109">
        <f t="shared" si="132"/>
        <v>-8.4695030450608861</v>
      </c>
      <c r="X188" s="109">
        <f t="shared" si="133"/>
        <v>1.530496954939113</v>
      </c>
      <c r="Y188" s="109">
        <f t="shared" si="134"/>
        <v>-11.094428087714254</v>
      </c>
      <c r="Z188" s="109">
        <f t="shared" si="135"/>
        <v>4.1554219975924802</v>
      </c>
      <c r="AA188" s="109">
        <f t="shared" si="136"/>
        <v>0.97847358121330807</v>
      </c>
      <c r="AB188" s="109">
        <f t="shared" si="137"/>
        <v>-4.0215264187866921</v>
      </c>
      <c r="AC188" s="109">
        <f t="shared" si="138"/>
        <v>5.9784735812133079</v>
      </c>
      <c r="AD188" s="109">
        <f t="shared" si="139"/>
        <v>-21.084872755454697</v>
      </c>
      <c r="AE188" s="109">
        <f t="shared" si="140"/>
        <v>23.041819917881313</v>
      </c>
      <c r="AF188" s="109">
        <f t="shared" si="141"/>
        <v>-3.0984216389208838</v>
      </c>
      <c r="AG188" s="109">
        <f t="shared" si="142"/>
        <v>-8.0984216389208843</v>
      </c>
      <c r="AH188" s="109">
        <f t="shared" si="143"/>
        <v>1.9015783610791162</v>
      </c>
      <c r="AI188" s="109">
        <f t="shared" si="144"/>
        <v>-14.216908944610486</v>
      </c>
      <c r="AJ188" s="109">
        <f t="shared" si="145"/>
        <v>8.0200656667687173</v>
      </c>
      <c r="AK188" s="109">
        <f t="shared" si="146"/>
        <v>-3.2152606811426252</v>
      </c>
      <c r="AL188" s="109">
        <f t="shared" si="147"/>
        <v>-8.2152606811426256</v>
      </c>
      <c r="AM188" s="109">
        <f t="shared" si="148"/>
        <v>1.7847393188573748</v>
      </c>
      <c r="AN188" s="109">
        <f t="shared" si="149"/>
        <v>-14.138467784238092</v>
      </c>
      <c r="AO188" s="109">
        <f t="shared" si="150"/>
        <v>7.7079464219528404</v>
      </c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  <c r="BT188" s="27"/>
      <c r="BU188" s="27"/>
      <c r="BV188" s="27"/>
      <c r="BW188" s="27"/>
      <c r="BX188" s="27"/>
      <c r="BY188" s="27"/>
      <c r="BZ188" s="27"/>
      <c r="CA188" s="27"/>
      <c r="CB188" s="27"/>
      <c r="CC188" s="27"/>
      <c r="CD188" s="27"/>
      <c r="CE188" s="27"/>
      <c r="CF188" s="27"/>
      <c r="CG188" s="27"/>
      <c r="CH188" s="27"/>
      <c r="CI188" s="27"/>
      <c r="CJ188" s="27"/>
      <c r="CK188" s="27"/>
      <c r="CL188" s="27"/>
      <c r="CM188" s="27"/>
      <c r="CN188" s="27"/>
      <c r="CO188" s="27"/>
      <c r="CP188" s="27"/>
      <c r="CQ188" s="27"/>
      <c r="CR188" s="27"/>
      <c r="CS188" s="27"/>
      <c r="CT188" s="27"/>
      <c r="CU188" s="27"/>
      <c r="CV188" s="27"/>
      <c r="CW188" s="27"/>
      <c r="CX188" s="27"/>
      <c r="CY188" s="27"/>
      <c r="CZ188" s="27"/>
      <c r="DA188" s="27"/>
      <c r="DB188" s="27"/>
      <c r="DC188" s="27"/>
      <c r="DD188" s="27"/>
      <c r="DE188" s="27"/>
      <c r="DF188" s="27"/>
      <c r="DG188" s="27"/>
      <c r="DH188" s="27"/>
      <c r="DI188" s="27"/>
      <c r="DJ188" s="27"/>
      <c r="DK188" s="27"/>
      <c r="DL188" s="27"/>
      <c r="DM188" s="27"/>
      <c r="DN188" s="27"/>
      <c r="DO188" s="27"/>
      <c r="DP188" s="27"/>
      <c r="DQ188" s="27"/>
      <c r="DR188" s="27"/>
      <c r="DS188" s="27"/>
      <c r="DT188" s="27"/>
      <c r="DU188" s="27"/>
      <c r="DV188" s="27"/>
      <c r="DW188" s="27"/>
      <c r="DX188" s="27"/>
    </row>
    <row r="189" spans="1:128" s="5" customFormat="1" x14ac:dyDescent="0.25">
      <c r="A189" s="123" t="s">
        <v>141</v>
      </c>
      <c r="B189" s="129" t="s">
        <v>142</v>
      </c>
      <c r="C189" s="123" t="s">
        <v>160</v>
      </c>
      <c r="D189" s="26">
        <v>6</v>
      </c>
      <c r="E189" s="90">
        <v>447.9529</v>
      </c>
      <c r="F189" s="90">
        <f t="shared" si="128"/>
        <v>448.09999999999997</v>
      </c>
      <c r="G189" s="149">
        <v>0.12889999999999999</v>
      </c>
      <c r="H189" s="149">
        <v>1.8200000000000001E-2</v>
      </c>
      <c r="I189" s="147">
        <f t="shared" si="129"/>
        <v>0.14709999999999998</v>
      </c>
      <c r="J189" s="91">
        <f t="shared" si="130"/>
        <v>328.34204931160031</v>
      </c>
      <c r="K189" s="60">
        <v>446.87</v>
      </c>
      <c r="L189" s="60">
        <v>447.01</v>
      </c>
      <c r="M189" s="131">
        <v>0.123</v>
      </c>
      <c r="N189" s="131">
        <v>1.9699999999999999E-2</v>
      </c>
      <c r="O189" s="131">
        <v>0.14269999999999999</v>
      </c>
      <c r="P189" s="60">
        <v>319.3</v>
      </c>
      <c r="Q189" s="24">
        <f t="shared" si="126"/>
        <v>-4.5771916214119388</v>
      </c>
      <c r="R189" s="24">
        <f t="shared" si="127"/>
        <v>8.2417582417582285</v>
      </c>
      <c r="S189" s="24">
        <f t="shared" si="104"/>
        <v>-2.9911624745071297</v>
      </c>
      <c r="T189" s="24">
        <f t="shared" si="105"/>
        <v>-2.7538505441376739</v>
      </c>
      <c r="U189" s="115"/>
      <c r="V189" s="109">
        <f t="shared" si="131"/>
        <v>-3.469503045060887</v>
      </c>
      <c r="W189" s="109">
        <f t="shared" si="132"/>
        <v>-8.4695030450608861</v>
      </c>
      <c r="X189" s="109">
        <f t="shared" si="133"/>
        <v>1.530496954939113</v>
      </c>
      <c r="Y189" s="109">
        <f t="shared" si="134"/>
        <v>-11.094428087714254</v>
      </c>
      <c r="Z189" s="109">
        <f t="shared" si="135"/>
        <v>4.1554219975924802</v>
      </c>
      <c r="AA189" s="109">
        <f t="shared" si="136"/>
        <v>0.97847358121330807</v>
      </c>
      <c r="AB189" s="109">
        <f t="shared" si="137"/>
        <v>-4.0215264187866921</v>
      </c>
      <c r="AC189" s="109">
        <f t="shared" si="138"/>
        <v>5.9784735812133079</v>
      </c>
      <c r="AD189" s="109">
        <f t="shared" si="139"/>
        <v>-21.084872755454697</v>
      </c>
      <c r="AE189" s="109">
        <f t="shared" si="140"/>
        <v>23.041819917881313</v>
      </c>
      <c r="AF189" s="109">
        <f t="shared" si="141"/>
        <v>-3.0984216389208838</v>
      </c>
      <c r="AG189" s="109">
        <f t="shared" si="142"/>
        <v>-8.0984216389208843</v>
      </c>
      <c r="AH189" s="109">
        <f t="shared" si="143"/>
        <v>1.9015783610791162</v>
      </c>
      <c r="AI189" s="109">
        <f t="shared" si="144"/>
        <v>-14.216908944610486</v>
      </c>
      <c r="AJ189" s="109">
        <f t="shared" si="145"/>
        <v>8.0200656667687173</v>
      </c>
      <c r="AK189" s="109">
        <f t="shared" si="146"/>
        <v>-3.2152606811426252</v>
      </c>
      <c r="AL189" s="109">
        <f t="shared" si="147"/>
        <v>-8.2152606811426256</v>
      </c>
      <c r="AM189" s="109">
        <f t="shared" si="148"/>
        <v>1.7847393188573748</v>
      </c>
      <c r="AN189" s="109">
        <f t="shared" si="149"/>
        <v>-14.138467784238092</v>
      </c>
      <c r="AO189" s="109">
        <f t="shared" si="150"/>
        <v>7.7079464219528404</v>
      </c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  <c r="BR189" s="27"/>
      <c r="BS189" s="27"/>
      <c r="BT189" s="27"/>
      <c r="BU189" s="27"/>
      <c r="BV189" s="27"/>
      <c r="BW189" s="27"/>
      <c r="BX189" s="27"/>
      <c r="BY189" s="27"/>
      <c r="BZ189" s="27"/>
      <c r="CA189" s="27"/>
      <c r="CB189" s="27"/>
      <c r="CC189" s="27"/>
      <c r="CD189" s="27"/>
      <c r="CE189" s="27"/>
      <c r="CF189" s="27"/>
      <c r="CG189" s="27"/>
      <c r="CH189" s="27"/>
      <c r="CI189" s="27"/>
      <c r="CJ189" s="27"/>
      <c r="CK189" s="27"/>
      <c r="CL189" s="27"/>
      <c r="CM189" s="27"/>
      <c r="CN189" s="27"/>
      <c r="CO189" s="27"/>
      <c r="CP189" s="27"/>
      <c r="CQ189" s="27"/>
      <c r="CR189" s="27"/>
      <c r="CS189" s="27"/>
      <c r="CT189" s="27"/>
      <c r="CU189" s="27"/>
      <c r="CV189" s="27"/>
      <c r="CW189" s="27"/>
      <c r="CX189" s="27"/>
      <c r="CY189" s="27"/>
      <c r="CZ189" s="27"/>
      <c r="DA189" s="27"/>
      <c r="DB189" s="27"/>
      <c r="DC189" s="27"/>
      <c r="DD189" s="27"/>
      <c r="DE189" s="27"/>
      <c r="DF189" s="27"/>
      <c r="DG189" s="27"/>
      <c r="DH189" s="27"/>
      <c r="DI189" s="27"/>
      <c r="DJ189" s="27"/>
      <c r="DK189" s="27"/>
      <c r="DL189" s="27"/>
      <c r="DM189" s="27"/>
      <c r="DN189" s="27"/>
      <c r="DO189" s="27"/>
      <c r="DP189" s="27"/>
      <c r="DQ189" s="27"/>
      <c r="DR189" s="27"/>
      <c r="DS189" s="27"/>
      <c r="DT189" s="27"/>
      <c r="DU189" s="27"/>
      <c r="DV189" s="27"/>
      <c r="DW189" s="27"/>
      <c r="DX189" s="27"/>
    </row>
    <row r="190" spans="1:128" s="5" customFormat="1" x14ac:dyDescent="0.25">
      <c r="A190" s="123" t="s">
        <v>141</v>
      </c>
      <c r="B190" s="129" t="s">
        <v>142</v>
      </c>
      <c r="C190" s="123" t="s">
        <v>160</v>
      </c>
      <c r="D190" s="26">
        <v>7</v>
      </c>
      <c r="E190" s="90">
        <v>447.08109999999999</v>
      </c>
      <c r="F190" s="90">
        <f t="shared" si="128"/>
        <v>447.4</v>
      </c>
      <c r="G190" s="149">
        <v>0.27</v>
      </c>
      <c r="H190" s="149">
        <v>4.8899999999999999E-2</v>
      </c>
      <c r="I190" s="147">
        <f t="shared" si="129"/>
        <v>0.31890000000000002</v>
      </c>
      <c r="J190" s="91">
        <f t="shared" si="130"/>
        <v>713.10145333191963</v>
      </c>
      <c r="K190" s="60">
        <v>446.92</v>
      </c>
      <c r="L190" s="60">
        <v>447.23</v>
      </c>
      <c r="M190" s="131">
        <v>0.25900000000000001</v>
      </c>
      <c r="N190" s="131">
        <v>5.0599999999999999E-2</v>
      </c>
      <c r="O190" s="131">
        <v>0.30959999999999999</v>
      </c>
      <c r="P190" s="60">
        <v>692.56</v>
      </c>
      <c r="Q190" s="24">
        <f t="shared" si="126"/>
        <v>-4.0740740740740771</v>
      </c>
      <c r="R190" s="24">
        <f t="shared" si="127"/>
        <v>3.4764826175869121</v>
      </c>
      <c r="S190" s="24">
        <f t="shared" si="104"/>
        <v>-2.9162746942615332</v>
      </c>
      <c r="T190" s="24">
        <f t="shared" si="105"/>
        <v>-2.8805793672051982</v>
      </c>
      <c r="U190" s="115"/>
      <c r="V190" s="109">
        <f t="shared" si="131"/>
        <v>-3.469503045060887</v>
      </c>
      <c r="W190" s="109">
        <f t="shared" si="132"/>
        <v>-8.4695030450608861</v>
      </c>
      <c r="X190" s="109">
        <f t="shared" si="133"/>
        <v>1.530496954939113</v>
      </c>
      <c r="Y190" s="109">
        <f t="shared" si="134"/>
        <v>-11.094428087714254</v>
      </c>
      <c r="Z190" s="109">
        <f t="shared" si="135"/>
        <v>4.1554219975924802</v>
      </c>
      <c r="AA190" s="109">
        <f t="shared" si="136"/>
        <v>0.97847358121330807</v>
      </c>
      <c r="AB190" s="109">
        <f t="shared" si="137"/>
        <v>-4.0215264187866921</v>
      </c>
      <c r="AC190" s="109">
        <f t="shared" si="138"/>
        <v>5.9784735812133079</v>
      </c>
      <c r="AD190" s="109">
        <f t="shared" si="139"/>
        <v>-21.084872755454697</v>
      </c>
      <c r="AE190" s="109">
        <f t="shared" si="140"/>
        <v>23.041819917881313</v>
      </c>
      <c r="AF190" s="109">
        <f t="shared" si="141"/>
        <v>-3.0984216389208838</v>
      </c>
      <c r="AG190" s="109">
        <f t="shared" si="142"/>
        <v>-8.0984216389208843</v>
      </c>
      <c r="AH190" s="109">
        <f t="shared" si="143"/>
        <v>1.9015783610791162</v>
      </c>
      <c r="AI190" s="109">
        <f t="shared" si="144"/>
        <v>-14.216908944610486</v>
      </c>
      <c r="AJ190" s="109">
        <f t="shared" si="145"/>
        <v>8.0200656667687173</v>
      </c>
      <c r="AK190" s="109">
        <f t="shared" si="146"/>
        <v>-3.2152606811426252</v>
      </c>
      <c r="AL190" s="109">
        <f t="shared" si="147"/>
        <v>-8.2152606811426256</v>
      </c>
      <c r="AM190" s="109">
        <f t="shared" si="148"/>
        <v>1.7847393188573748</v>
      </c>
      <c r="AN190" s="109">
        <f t="shared" si="149"/>
        <v>-14.138467784238092</v>
      </c>
      <c r="AO190" s="109">
        <f t="shared" si="150"/>
        <v>7.7079464219528404</v>
      </c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27"/>
      <c r="BV190" s="27"/>
      <c r="BW190" s="27"/>
      <c r="BX190" s="27"/>
      <c r="BY190" s="27"/>
      <c r="BZ190" s="27"/>
      <c r="CA190" s="27"/>
      <c r="CB190" s="27"/>
      <c r="CC190" s="27"/>
      <c r="CD190" s="27"/>
      <c r="CE190" s="27"/>
      <c r="CF190" s="27"/>
      <c r="CG190" s="27"/>
      <c r="CH190" s="27"/>
      <c r="CI190" s="27"/>
      <c r="CJ190" s="27"/>
      <c r="CK190" s="27"/>
      <c r="CL190" s="27"/>
      <c r="CM190" s="27"/>
      <c r="CN190" s="27"/>
      <c r="CO190" s="27"/>
      <c r="CP190" s="27"/>
      <c r="CQ190" s="27"/>
      <c r="CR190" s="27"/>
      <c r="CS190" s="27"/>
      <c r="CT190" s="27"/>
      <c r="CU190" s="27"/>
      <c r="CV190" s="27"/>
      <c r="CW190" s="27"/>
      <c r="CX190" s="27"/>
      <c r="CY190" s="27"/>
      <c r="CZ190" s="27"/>
      <c r="DA190" s="27"/>
      <c r="DB190" s="27"/>
      <c r="DC190" s="27"/>
      <c r="DD190" s="27"/>
      <c r="DE190" s="27"/>
      <c r="DF190" s="27"/>
      <c r="DG190" s="27"/>
      <c r="DH190" s="27"/>
      <c r="DI190" s="27"/>
      <c r="DJ190" s="27"/>
      <c r="DK190" s="27"/>
      <c r="DL190" s="27"/>
      <c r="DM190" s="27"/>
      <c r="DN190" s="27"/>
      <c r="DO190" s="27"/>
      <c r="DP190" s="27"/>
      <c r="DQ190" s="27"/>
      <c r="DR190" s="27"/>
      <c r="DS190" s="27"/>
      <c r="DT190" s="27"/>
      <c r="DU190" s="27"/>
      <c r="DV190" s="27"/>
      <c r="DW190" s="27"/>
      <c r="DX190" s="27"/>
    </row>
    <row r="191" spans="1:128" s="5" customFormat="1" x14ac:dyDescent="0.25">
      <c r="A191" s="123" t="s">
        <v>141</v>
      </c>
      <c r="B191" s="129" t="s">
        <v>142</v>
      </c>
      <c r="C191" s="123" t="s">
        <v>160</v>
      </c>
      <c r="D191" s="26">
        <v>8</v>
      </c>
      <c r="E191" s="90">
        <v>445.99939999999998</v>
      </c>
      <c r="F191" s="90">
        <f t="shared" si="128"/>
        <v>446.59999999999997</v>
      </c>
      <c r="G191" s="149">
        <v>0.50260000000000005</v>
      </c>
      <c r="H191" s="149">
        <v>9.8000000000000004E-2</v>
      </c>
      <c r="I191" s="147">
        <f t="shared" si="129"/>
        <v>0.60060000000000002</v>
      </c>
      <c r="J191" s="91">
        <f t="shared" si="130"/>
        <v>1345.9545875512217</v>
      </c>
      <c r="K191" s="60">
        <v>445.23</v>
      </c>
      <c r="L191" s="60">
        <v>445.82</v>
      </c>
      <c r="M191" s="131">
        <v>0.48930000000000001</v>
      </c>
      <c r="N191" s="131">
        <v>9.9299999999999999E-2</v>
      </c>
      <c r="O191" s="131">
        <v>0.58860000000000001</v>
      </c>
      <c r="P191" s="60">
        <v>1321.349974</v>
      </c>
      <c r="Q191" s="24">
        <f t="shared" si="126"/>
        <v>-2.6462395543175554</v>
      </c>
      <c r="R191" s="24">
        <f t="shared" si="127"/>
        <v>1.3265306122448934</v>
      </c>
      <c r="S191" s="24">
        <f t="shared" si="104"/>
        <v>-1.9980019980019996</v>
      </c>
      <c r="T191" s="24">
        <f t="shared" si="105"/>
        <v>-1.8280418803717915</v>
      </c>
      <c r="U191" s="115"/>
      <c r="V191" s="109">
        <f t="shared" si="131"/>
        <v>-3.469503045060887</v>
      </c>
      <c r="W191" s="109">
        <f t="shared" si="132"/>
        <v>-8.4695030450608861</v>
      </c>
      <c r="X191" s="109">
        <f t="shared" si="133"/>
        <v>1.530496954939113</v>
      </c>
      <c r="Y191" s="109">
        <f t="shared" si="134"/>
        <v>-11.094428087714254</v>
      </c>
      <c r="Z191" s="109">
        <f t="shared" si="135"/>
        <v>4.1554219975924802</v>
      </c>
      <c r="AA191" s="109">
        <f t="shared" si="136"/>
        <v>0.97847358121330807</v>
      </c>
      <c r="AB191" s="109">
        <f t="shared" si="137"/>
        <v>-4.0215264187866921</v>
      </c>
      <c r="AC191" s="109">
        <f t="shared" si="138"/>
        <v>5.9784735812133079</v>
      </c>
      <c r="AD191" s="109">
        <f t="shared" si="139"/>
        <v>-21.084872755454697</v>
      </c>
      <c r="AE191" s="109">
        <f t="shared" si="140"/>
        <v>23.041819917881313</v>
      </c>
      <c r="AF191" s="109">
        <f t="shared" si="141"/>
        <v>-3.0984216389208838</v>
      </c>
      <c r="AG191" s="109">
        <f t="shared" si="142"/>
        <v>-8.0984216389208843</v>
      </c>
      <c r="AH191" s="109">
        <f t="shared" si="143"/>
        <v>1.9015783610791162</v>
      </c>
      <c r="AI191" s="109">
        <f t="shared" si="144"/>
        <v>-14.216908944610486</v>
      </c>
      <c r="AJ191" s="109">
        <f t="shared" si="145"/>
        <v>8.0200656667687173</v>
      </c>
      <c r="AK191" s="109">
        <f t="shared" si="146"/>
        <v>-3.2152606811426252</v>
      </c>
      <c r="AL191" s="109">
        <f t="shared" si="147"/>
        <v>-8.2152606811426256</v>
      </c>
      <c r="AM191" s="109">
        <f t="shared" si="148"/>
        <v>1.7847393188573748</v>
      </c>
      <c r="AN191" s="109">
        <f t="shared" si="149"/>
        <v>-14.138467784238092</v>
      </c>
      <c r="AO191" s="109">
        <f t="shared" si="150"/>
        <v>7.7079464219528404</v>
      </c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  <c r="BP191" s="27"/>
      <c r="BQ191" s="27"/>
      <c r="BR191" s="27"/>
      <c r="BS191" s="27"/>
      <c r="BT191" s="27"/>
      <c r="BU191" s="27"/>
      <c r="BV191" s="27"/>
      <c r="BW191" s="27"/>
      <c r="BX191" s="27"/>
      <c r="BY191" s="27"/>
      <c r="BZ191" s="27"/>
      <c r="CA191" s="27"/>
      <c r="CB191" s="27"/>
      <c r="CC191" s="27"/>
      <c r="CD191" s="27"/>
      <c r="CE191" s="27"/>
      <c r="CF191" s="27"/>
      <c r="CG191" s="27"/>
      <c r="CH191" s="27"/>
      <c r="CI191" s="27"/>
      <c r="CJ191" s="27"/>
      <c r="CK191" s="27"/>
      <c r="CL191" s="27"/>
      <c r="CM191" s="27"/>
      <c r="CN191" s="27"/>
      <c r="CO191" s="27"/>
      <c r="CP191" s="27"/>
      <c r="CQ191" s="27"/>
      <c r="CR191" s="27"/>
      <c r="CS191" s="27"/>
      <c r="CT191" s="27"/>
      <c r="CU191" s="27"/>
      <c r="CV191" s="27"/>
      <c r="CW191" s="27"/>
      <c r="CX191" s="27"/>
      <c r="CY191" s="27"/>
      <c r="CZ191" s="27"/>
      <c r="DA191" s="27"/>
      <c r="DB191" s="27"/>
      <c r="DC191" s="27"/>
      <c r="DD191" s="27"/>
      <c r="DE191" s="27"/>
      <c r="DF191" s="27"/>
      <c r="DG191" s="27"/>
      <c r="DH191" s="27"/>
      <c r="DI191" s="27"/>
      <c r="DJ191" s="27"/>
      <c r="DK191" s="27"/>
      <c r="DL191" s="27"/>
      <c r="DM191" s="27"/>
      <c r="DN191" s="27"/>
      <c r="DO191" s="27"/>
      <c r="DP191" s="27"/>
      <c r="DQ191" s="27"/>
      <c r="DR191" s="27"/>
      <c r="DS191" s="27"/>
      <c r="DT191" s="27"/>
      <c r="DU191" s="27"/>
      <c r="DV191" s="27"/>
      <c r="DW191" s="27"/>
      <c r="DX191" s="27"/>
    </row>
    <row r="192" spans="1:128" s="5" customFormat="1" x14ac:dyDescent="0.25">
      <c r="A192" s="123" t="s">
        <v>141</v>
      </c>
      <c r="B192" s="129" t="s">
        <v>142</v>
      </c>
      <c r="C192" s="123" t="s">
        <v>160</v>
      </c>
      <c r="D192" s="26">
        <v>9</v>
      </c>
      <c r="E192" s="90">
        <v>446.84589999999997</v>
      </c>
      <c r="F192" s="90">
        <f t="shared" si="128"/>
        <v>448.7</v>
      </c>
      <c r="G192" s="149">
        <v>1.6019000000000001</v>
      </c>
      <c r="H192" s="149">
        <v>0.25219999999999998</v>
      </c>
      <c r="I192" s="147">
        <f t="shared" si="129"/>
        <v>1.8541000000000001</v>
      </c>
      <c r="J192" s="91">
        <f t="shared" si="130"/>
        <v>4142.8181772815997</v>
      </c>
      <c r="K192" s="60">
        <v>446.79410000000001</v>
      </c>
      <c r="L192" s="60">
        <v>448.63</v>
      </c>
      <c r="M192" s="131">
        <v>1.5824</v>
      </c>
      <c r="N192" s="131">
        <v>0.2535</v>
      </c>
      <c r="O192" s="131">
        <v>1.8359000000000001</v>
      </c>
      <c r="P192" s="60">
        <v>4102.6899999999996</v>
      </c>
      <c r="Q192" s="24">
        <f t="shared" si="126"/>
        <v>-1.2173044509644841</v>
      </c>
      <c r="R192" s="24">
        <f t="shared" si="127"/>
        <v>0.51546391752578247</v>
      </c>
      <c r="S192" s="24">
        <f t="shared" si="104"/>
        <v>-0.98160832749042626</v>
      </c>
      <c r="T192" s="24">
        <f t="shared" si="105"/>
        <v>-0.96862028610512296</v>
      </c>
      <c r="U192" s="115"/>
      <c r="V192" s="109">
        <f t="shared" si="131"/>
        <v>-3.469503045060887</v>
      </c>
      <c r="W192" s="109">
        <f t="shared" si="132"/>
        <v>-8.4695030450608861</v>
      </c>
      <c r="X192" s="109">
        <f t="shared" si="133"/>
        <v>1.530496954939113</v>
      </c>
      <c r="Y192" s="109">
        <f t="shared" si="134"/>
        <v>-11.094428087714254</v>
      </c>
      <c r="Z192" s="109">
        <f t="shared" si="135"/>
        <v>4.1554219975924802</v>
      </c>
      <c r="AA192" s="109">
        <f t="shared" si="136"/>
        <v>0.97847358121330807</v>
      </c>
      <c r="AB192" s="109">
        <f t="shared" si="137"/>
        <v>-4.0215264187866921</v>
      </c>
      <c r="AC192" s="109">
        <f t="shared" si="138"/>
        <v>5.9784735812133079</v>
      </c>
      <c r="AD192" s="109">
        <f t="shared" si="139"/>
        <v>-21.084872755454697</v>
      </c>
      <c r="AE192" s="109">
        <f t="shared" si="140"/>
        <v>23.041819917881313</v>
      </c>
      <c r="AF192" s="109">
        <f t="shared" si="141"/>
        <v>-3.0984216389208838</v>
      </c>
      <c r="AG192" s="109">
        <f t="shared" si="142"/>
        <v>-8.0984216389208843</v>
      </c>
      <c r="AH192" s="109">
        <f t="shared" si="143"/>
        <v>1.9015783610791162</v>
      </c>
      <c r="AI192" s="109">
        <f t="shared" si="144"/>
        <v>-14.216908944610486</v>
      </c>
      <c r="AJ192" s="109">
        <f t="shared" si="145"/>
        <v>8.0200656667687173</v>
      </c>
      <c r="AK192" s="109">
        <f t="shared" si="146"/>
        <v>-3.2152606811426252</v>
      </c>
      <c r="AL192" s="109">
        <f t="shared" si="147"/>
        <v>-8.2152606811426256</v>
      </c>
      <c r="AM192" s="109">
        <f t="shared" si="148"/>
        <v>1.7847393188573748</v>
      </c>
      <c r="AN192" s="109">
        <f t="shared" si="149"/>
        <v>-14.138467784238092</v>
      </c>
      <c r="AO192" s="109">
        <f t="shared" si="150"/>
        <v>7.7079464219528404</v>
      </c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7"/>
      <c r="BT192" s="27"/>
      <c r="BU192" s="27"/>
      <c r="BV192" s="27"/>
      <c r="BW192" s="27"/>
      <c r="BX192" s="27"/>
      <c r="BY192" s="27"/>
      <c r="BZ192" s="27"/>
      <c r="CA192" s="27"/>
      <c r="CB192" s="27"/>
      <c r="CC192" s="27"/>
      <c r="CD192" s="27"/>
      <c r="CE192" s="27"/>
      <c r="CF192" s="27"/>
      <c r="CG192" s="27"/>
      <c r="CH192" s="27"/>
      <c r="CI192" s="27"/>
      <c r="CJ192" s="27"/>
      <c r="CK192" s="27"/>
      <c r="CL192" s="27"/>
      <c r="CM192" s="27"/>
      <c r="CN192" s="27"/>
      <c r="CO192" s="27"/>
      <c r="CP192" s="27"/>
      <c r="CQ192" s="27"/>
      <c r="CR192" s="27"/>
      <c r="CS192" s="27"/>
      <c r="CT192" s="27"/>
      <c r="CU192" s="27"/>
      <c r="CV192" s="27"/>
      <c r="CW192" s="27"/>
      <c r="CX192" s="27"/>
      <c r="CY192" s="27"/>
      <c r="CZ192" s="27"/>
      <c r="DA192" s="27"/>
      <c r="DB192" s="27"/>
      <c r="DC192" s="27"/>
      <c r="DD192" s="27"/>
      <c r="DE192" s="27"/>
      <c r="DF192" s="27"/>
      <c r="DG192" s="27"/>
      <c r="DH192" s="27"/>
      <c r="DI192" s="27"/>
      <c r="DJ192" s="27"/>
      <c r="DK192" s="27"/>
      <c r="DL192" s="27"/>
      <c r="DM192" s="27"/>
      <c r="DN192" s="27"/>
      <c r="DO192" s="27"/>
      <c r="DP192" s="27"/>
      <c r="DQ192" s="27"/>
      <c r="DR192" s="27"/>
      <c r="DS192" s="27"/>
      <c r="DT192" s="27"/>
      <c r="DU192" s="27"/>
      <c r="DV192" s="27"/>
      <c r="DW192" s="27"/>
      <c r="DX192" s="27"/>
    </row>
    <row r="193" spans="1:128" s="5" customFormat="1" x14ac:dyDescent="0.25">
      <c r="A193" s="26" t="s">
        <v>99</v>
      </c>
      <c r="B193" s="36" t="s">
        <v>120</v>
      </c>
      <c r="C193" s="123" t="s">
        <v>159</v>
      </c>
      <c r="D193" s="26">
        <v>1</v>
      </c>
      <c r="E193" s="90">
        <v>447.26679999999993</v>
      </c>
      <c r="F193" s="90">
        <f t="shared" si="101"/>
        <v>447.29999999999995</v>
      </c>
      <c r="G193" s="149">
        <v>2.3699999999999999E-2</v>
      </c>
      <c r="H193" s="149">
        <v>9.4999999999999998E-3</v>
      </c>
      <c r="I193" s="147">
        <f t="shared" si="102"/>
        <v>3.32E-2</v>
      </c>
      <c r="J193" s="91">
        <f t="shared" si="103"/>
        <v>74.226546727321519</v>
      </c>
      <c r="K193" s="59">
        <v>448</v>
      </c>
      <c r="L193" s="164">
        <v>448.03100000000001</v>
      </c>
      <c r="M193" s="131">
        <v>2.2100000000000002E-2</v>
      </c>
      <c r="N193" s="131">
        <v>8.8999999999999999E-3</v>
      </c>
      <c r="O193" s="131">
        <v>3.1E-2</v>
      </c>
      <c r="P193" s="58">
        <v>69.2</v>
      </c>
      <c r="Q193" s="24">
        <f t="shared" si="126"/>
        <v>-6.7510548523206637</v>
      </c>
      <c r="R193" s="24">
        <f t="shared" si="127"/>
        <v>-6.3157894736842097</v>
      </c>
      <c r="S193" s="24">
        <f t="shared" si="104"/>
        <v>-6.6265060240963871</v>
      </c>
      <c r="T193" s="24">
        <f t="shared" si="105"/>
        <v>-6.7718989350090979</v>
      </c>
      <c r="U193" s="115"/>
      <c r="V193" s="109">
        <f t="shared" ref="V193:V210" si="151">$Q$224</f>
        <v>-3.469503045060887</v>
      </c>
      <c r="W193" s="109">
        <f t="shared" ref="W193:W210" si="152">$Q$224-5</f>
        <v>-8.4695030450608861</v>
      </c>
      <c r="X193" s="109">
        <f t="shared" ref="X193:X210" si="153">$Q$224+5</f>
        <v>1.530496954939113</v>
      </c>
      <c r="Y193" s="109">
        <f t="shared" ref="Y193:Y210" si="154">($Q$224-(3*$Q$227))</f>
        <v>-11.094428087714254</v>
      </c>
      <c r="Z193" s="109">
        <f t="shared" ref="Z193:Z210" si="155">($Q$224+(3*$Q$227))</f>
        <v>4.1554219975924802</v>
      </c>
      <c r="AA193" s="109">
        <f t="shared" ref="AA193:AA210" si="156">$R$224</f>
        <v>0.97847358121330807</v>
      </c>
      <c r="AB193" s="109">
        <f t="shared" ref="AB193:AB210" si="157">$R$224-5</f>
        <v>-4.0215264187866921</v>
      </c>
      <c r="AC193" s="109">
        <f t="shared" ref="AC193:AC210" si="158">$R$224+5</f>
        <v>5.9784735812133079</v>
      </c>
      <c r="AD193" s="109">
        <f t="shared" ref="AD193:AD210" si="159">($R$224-(3*$R$227))</f>
        <v>-21.084872755454697</v>
      </c>
      <c r="AE193" s="109">
        <f t="shared" ref="AE193:AE210" si="160">($R$224+(3*$R$227))</f>
        <v>23.041819917881313</v>
      </c>
      <c r="AF193" s="109">
        <f t="shared" ref="AF193:AF210" si="161">$S$224</f>
        <v>-3.0984216389208838</v>
      </c>
      <c r="AG193" s="109">
        <f t="shared" ref="AG193:AG210" si="162">$S$224-5</f>
        <v>-8.0984216389208843</v>
      </c>
      <c r="AH193" s="109">
        <f t="shared" ref="AH193:AH210" si="163">$S$224+5</f>
        <v>1.9015783610791162</v>
      </c>
      <c r="AI193" s="109">
        <f t="shared" ref="AI193:AI210" si="164">($S$224-(3*$S$227))</f>
        <v>-14.216908944610486</v>
      </c>
      <c r="AJ193" s="109">
        <f t="shared" ref="AJ193:AJ210" si="165">($S$224+(3*$S$227))</f>
        <v>8.0200656667687173</v>
      </c>
      <c r="AK193" s="109">
        <f t="shared" ref="AK193:AK210" si="166">$T$224</f>
        <v>-3.2152606811426252</v>
      </c>
      <c r="AL193" s="109">
        <f t="shared" ref="AL193:AL210" si="167">$T$224-5</f>
        <v>-8.2152606811426256</v>
      </c>
      <c r="AM193" s="109">
        <f t="shared" ref="AM193:AM210" si="168">$T$224+5</f>
        <v>1.7847393188573748</v>
      </c>
      <c r="AN193" s="109">
        <f t="shared" ref="AN193:AN210" si="169">($T$224-(3*$T$227))</f>
        <v>-14.138467784238092</v>
      </c>
      <c r="AO193" s="109">
        <f t="shared" ref="AO193:AO210" si="170">($T$224+(3*$T$227))</f>
        <v>7.7079464219528404</v>
      </c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  <c r="BP193" s="27"/>
      <c r="BQ193" s="27"/>
      <c r="BR193" s="27"/>
      <c r="BS193" s="27"/>
      <c r="BT193" s="27"/>
      <c r="BU193" s="27"/>
      <c r="BV193" s="27"/>
      <c r="BW193" s="27"/>
      <c r="BX193" s="27"/>
      <c r="BY193" s="27"/>
      <c r="BZ193" s="27"/>
      <c r="CA193" s="27"/>
      <c r="CB193" s="27"/>
      <c r="CC193" s="27"/>
      <c r="CD193" s="27"/>
      <c r="CE193" s="27"/>
      <c r="CF193" s="27"/>
      <c r="CG193" s="27"/>
      <c r="CH193" s="27"/>
      <c r="CI193" s="27"/>
      <c r="CJ193" s="27"/>
      <c r="CK193" s="27"/>
      <c r="CL193" s="27"/>
      <c r="CM193" s="27"/>
      <c r="CN193" s="27"/>
      <c r="CO193" s="27"/>
      <c r="CP193" s="27"/>
      <c r="CQ193" s="27"/>
      <c r="CR193" s="27"/>
      <c r="CS193" s="27"/>
      <c r="CT193" s="27"/>
      <c r="CU193" s="27"/>
      <c r="CV193" s="27"/>
      <c r="CW193" s="27"/>
      <c r="CX193" s="27"/>
      <c r="CY193" s="27"/>
      <c r="CZ193" s="27"/>
      <c r="DA193" s="27"/>
      <c r="DB193" s="27"/>
      <c r="DC193" s="27"/>
      <c r="DD193" s="27"/>
      <c r="DE193" s="27"/>
      <c r="DF193" s="27"/>
      <c r="DG193" s="27"/>
      <c r="DH193" s="27"/>
      <c r="DI193" s="27"/>
      <c r="DJ193" s="27"/>
      <c r="DK193" s="27"/>
      <c r="DL193" s="27"/>
      <c r="DM193" s="27"/>
      <c r="DN193" s="27"/>
      <c r="DO193" s="27"/>
      <c r="DP193" s="27"/>
      <c r="DQ193" s="27"/>
      <c r="DR193" s="27"/>
      <c r="DS193" s="27"/>
      <c r="DT193" s="27"/>
      <c r="DU193" s="27"/>
      <c r="DV193" s="27"/>
      <c r="DW193" s="27"/>
      <c r="DX193" s="27"/>
    </row>
    <row r="194" spans="1:128" s="5" customFormat="1" x14ac:dyDescent="0.25">
      <c r="A194" s="26" t="s">
        <v>99</v>
      </c>
      <c r="B194" s="36" t="s">
        <v>120</v>
      </c>
      <c r="C194" s="123" t="s">
        <v>159</v>
      </c>
      <c r="D194" s="26">
        <v>2</v>
      </c>
      <c r="E194" s="90">
        <v>447.06390000000005</v>
      </c>
      <c r="F194" s="90">
        <f t="shared" si="101"/>
        <v>447.10000000000008</v>
      </c>
      <c r="G194" s="149">
        <v>2.6700000000000002E-2</v>
      </c>
      <c r="H194" s="149">
        <v>9.4000000000000004E-3</v>
      </c>
      <c r="I194" s="147">
        <f t="shared" si="102"/>
        <v>3.61E-2</v>
      </c>
      <c r="J194" s="91">
        <f t="shared" si="103"/>
        <v>80.746622514569665</v>
      </c>
      <c r="K194" s="59">
        <v>448</v>
      </c>
      <c r="L194" s="164">
        <v>448.03339999999997</v>
      </c>
      <c r="M194" s="131">
        <v>2.5000000000000001E-2</v>
      </c>
      <c r="N194" s="131">
        <v>8.3999999999999995E-3</v>
      </c>
      <c r="O194" s="131">
        <v>3.3399999999999999E-2</v>
      </c>
      <c r="P194" s="58">
        <v>74.599999999999994</v>
      </c>
      <c r="Q194" s="24">
        <f t="shared" si="126"/>
        <v>-6.3670411985018731</v>
      </c>
      <c r="R194" s="24">
        <f t="shared" si="127"/>
        <v>-10.638297872340434</v>
      </c>
      <c r="S194" s="24">
        <f t="shared" si="104"/>
        <v>-7.4792243767313042</v>
      </c>
      <c r="T194" s="24">
        <f t="shared" si="105"/>
        <v>-7.6122348194323468</v>
      </c>
      <c r="U194" s="115"/>
      <c r="V194" s="109">
        <f t="shared" si="151"/>
        <v>-3.469503045060887</v>
      </c>
      <c r="W194" s="109">
        <f t="shared" si="152"/>
        <v>-8.4695030450608861</v>
      </c>
      <c r="X194" s="109">
        <f t="shared" si="153"/>
        <v>1.530496954939113</v>
      </c>
      <c r="Y194" s="109">
        <f t="shared" si="154"/>
        <v>-11.094428087714254</v>
      </c>
      <c r="Z194" s="109">
        <f t="shared" si="155"/>
        <v>4.1554219975924802</v>
      </c>
      <c r="AA194" s="109">
        <f t="shared" si="156"/>
        <v>0.97847358121330807</v>
      </c>
      <c r="AB194" s="109">
        <f t="shared" si="157"/>
        <v>-4.0215264187866921</v>
      </c>
      <c r="AC194" s="109">
        <f t="shared" si="158"/>
        <v>5.9784735812133079</v>
      </c>
      <c r="AD194" s="109">
        <f t="shared" si="159"/>
        <v>-21.084872755454697</v>
      </c>
      <c r="AE194" s="109">
        <f t="shared" si="160"/>
        <v>23.041819917881313</v>
      </c>
      <c r="AF194" s="109">
        <f t="shared" si="161"/>
        <v>-3.0984216389208838</v>
      </c>
      <c r="AG194" s="109">
        <f t="shared" si="162"/>
        <v>-8.0984216389208843</v>
      </c>
      <c r="AH194" s="109">
        <f t="shared" si="163"/>
        <v>1.9015783610791162</v>
      </c>
      <c r="AI194" s="109">
        <f t="shared" si="164"/>
        <v>-14.216908944610486</v>
      </c>
      <c r="AJ194" s="109">
        <f t="shared" si="165"/>
        <v>8.0200656667687173</v>
      </c>
      <c r="AK194" s="109">
        <f t="shared" si="166"/>
        <v>-3.2152606811426252</v>
      </c>
      <c r="AL194" s="109">
        <f t="shared" si="167"/>
        <v>-8.2152606811426256</v>
      </c>
      <c r="AM194" s="109">
        <f t="shared" si="168"/>
        <v>1.7847393188573748</v>
      </c>
      <c r="AN194" s="109">
        <f t="shared" si="169"/>
        <v>-14.138467784238092</v>
      </c>
      <c r="AO194" s="109">
        <f t="shared" si="170"/>
        <v>7.7079464219528404</v>
      </c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  <c r="BP194" s="27"/>
      <c r="BQ194" s="27"/>
      <c r="BR194" s="27"/>
      <c r="BS194" s="27"/>
      <c r="BT194" s="27"/>
      <c r="BU194" s="27"/>
      <c r="BV194" s="27"/>
      <c r="BW194" s="27"/>
      <c r="BX194" s="27"/>
      <c r="BY194" s="27"/>
      <c r="BZ194" s="27"/>
      <c r="CA194" s="27"/>
      <c r="CB194" s="27"/>
      <c r="CC194" s="27"/>
      <c r="CD194" s="27"/>
      <c r="CE194" s="27"/>
      <c r="CF194" s="27"/>
      <c r="CG194" s="27"/>
      <c r="CH194" s="27"/>
      <c r="CI194" s="27"/>
      <c r="CJ194" s="27"/>
      <c r="CK194" s="27"/>
      <c r="CL194" s="27"/>
      <c r="CM194" s="27"/>
      <c r="CN194" s="27"/>
      <c r="CO194" s="27"/>
      <c r="CP194" s="27"/>
      <c r="CQ194" s="27"/>
      <c r="CR194" s="27"/>
      <c r="CS194" s="27"/>
      <c r="CT194" s="27"/>
      <c r="CU194" s="27"/>
      <c r="CV194" s="27"/>
      <c r="CW194" s="27"/>
      <c r="CX194" s="27"/>
      <c r="CY194" s="27"/>
      <c r="CZ194" s="27"/>
      <c r="DA194" s="27"/>
      <c r="DB194" s="27"/>
      <c r="DC194" s="27"/>
      <c r="DD194" s="27"/>
      <c r="DE194" s="27"/>
      <c r="DF194" s="27"/>
      <c r="DG194" s="27"/>
      <c r="DH194" s="27"/>
      <c r="DI194" s="27"/>
      <c r="DJ194" s="27"/>
      <c r="DK194" s="27"/>
      <c r="DL194" s="27"/>
      <c r="DM194" s="27"/>
      <c r="DN194" s="27"/>
      <c r="DO194" s="27"/>
      <c r="DP194" s="27"/>
      <c r="DQ194" s="27"/>
      <c r="DR194" s="27"/>
      <c r="DS194" s="27"/>
      <c r="DT194" s="27"/>
      <c r="DU194" s="27"/>
      <c r="DV194" s="27"/>
      <c r="DW194" s="27"/>
      <c r="DX194" s="27"/>
    </row>
    <row r="195" spans="1:128" s="5" customFormat="1" x14ac:dyDescent="0.25">
      <c r="A195" s="26" t="s">
        <v>99</v>
      </c>
      <c r="B195" s="36" t="s">
        <v>120</v>
      </c>
      <c r="C195" s="123" t="s">
        <v>159</v>
      </c>
      <c r="D195" s="26">
        <v>3</v>
      </c>
      <c r="E195" s="90">
        <v>447.15370000000001</v>
      </c>
      <c r="F195" s="90">
        <f t="shared" si="101"/>
        <v>447.20000000000005</v>
      </c>
      <c r="G195" s="149">
        <v>3.6799999999999999E-2</v>
      </c>
      <c r="H195" s="149">
        <v>9.4999999999999998E-3</v>
      </c>
      <c r="I195" s="147">
        <f t="shared" si="102"/>
        <v>4.6300000000000001E-2</v>
      </c>
      <c r="J195" s="91">
        <f t="shared" si="103"/>
        <v>103.53976923638798</v>
      </c>
      <c r="K195" s="59">
        <v>448</v>
      </c>
      <c r="L195" s="164">
        <v>448.04239999999999</v>
      </c>
      <c r="M195" s="131">
        <v>3.3500000000000002E-2</v>
      </c>
      <c r="N195" s="131">
        <v>8.8999999999999999E-3</v>
      </c>
      <c r="O195" s="131">
        <v>4.24E-2</v>
      </c>
      <c r="P195" s="58">
        <v>94.7</v>
      </c>
      <c r="Q195" s="24">
        <f t="shared" si="126"/>
        <v>-8.9673913043478191</v>
      </c>
      <c r="R195" s="24">
        <f t="shared" si="127"/>
        <v>-6.3157894736842097</v>
      </c>
      <c r="S195" s="24">
        <f t="shared" si="104"/>
        <v>-8.4233261339092884</v>
      </c>
      <c r="T195" s="24">
        <f t="shared" si="105"/>
        <v>-8.5375593374234935</v>
      </c>
      <c r="U195" s="115"/>
      <c r="V195" s="109">
        <f t="shared" si="151"/>
        <v>-3.469503045060887</v>
      </c>
      <c r="W195" s="109">
        <f t="shared" si="152"/>
        <v>-8.4695030450608861</v>
      </c>
      <c r="X195" s="109">
        <f t="shared" si="153"/>
        <v>1.530496954939113</v>
      </c>
      <c r="Y195" s="109">
        <f t="shared" si="154"/>
        <v>-11.094428087714254</v>
      </c>
      <c r="Z195" s="109">
        <f t="shared" si="155"/>
        <v>4.1554219975924802</v>
      </c>
      <c r="AA195" s="109">
        <f t="shared" si="156"/>
        <v>0.97847358121330807</v>
      </c>
      <c r="AB195" s="109">
        <f t="shared" si="157"/>
        <v>-4.0215264187866921</v>
      </c>
      <c r="AC195" s="109">
        <f t="shared" si="158"/>
        <v>5.9784735812133079</v>
      </c>
      <c r="AD195" s="109">
        <f t="shared" si="159"/>
        <v>-21.084872755454697</v>
      </c>
      <c r="AE195" s="109">
        <f t="shared" si="160"/>
        <v>23.041819917881313</v>
      </c>
      <c r="AF195" s="109">
        <f t="shared" si="161"/>
        <v>-3.0984216389208838</v>
      </c>
      <c r="AG195" s="109">
        <f t="shared" si="162"/>
        <v>-8.0984216389208843</v>
      </c>
      <c r="AH195" s="109">
        <f t="shared" si="163"/>
        <v>1.9015783610791162</v>
      </c>
      <c r="AI195" s="109">
        <f t="shared" si="164"/>
        <v>-14.216908944610486</v>
      </c>
      <c r="AJ195" s="109">
        <f t="shared" si="165"/>
        <v>8.0200656667687173</v>
      </c>
      <c r="AK195" s="109">
        <f t="shared" si="166"/>
        <v>-3.2152606811426252</v>
      </c>
      <c r="AL195" s="109">
        <f t="shared" si="167"/>
        <v>-8.2152606811426256</v>
      </c>
      <c r="AM195" s="109">
        <f t="shared" si="168"/>
        <v>1.7847393188573748</v>
      </c>
      <c r="AN195" s="109">
        <f t="shared" si="169"/>
        <v>-14.138467784238092</v>
      </c>
      <c r="AO195" s="109">
        <f t="shared" si="170"/>
        <v>7.7079464219528404</v>
      </c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  <c r="BP195" s="27"/>
      <c r="BQ195" s="27"/>
      <c r="BR195" s="27"/>
      <c r="BS195" s="27"/>
      <c r="BT195" s="27"/>
      <c r="BU195" s="27"/>
      <c r="BV195" s="27"/>
      <c r="BW195" s="27"/>
      <c r="BX195" s="27"/>
      <c r="BY195" s="27"/>
      <c r="BZ195" s="27"/>
      <c r="CA195" s="27"/>
      <c r="CB195" s="27"/>
      <c r="CC195" s="27"/>
      <c r="CD195" s="27"/>
      <c r="CE195" s="27"/>
      <c r="CF195" s="27"/>
      <c r="CG195" s="27"/>
      <c r="CH195" s="27"/>
      <c r="CI195" s="27"/>
      <c r="CJ195" s="27"/>
      <c r="CK195" s="27"/>
      <c r="CL195" s="27"/>
      <c r="CM195" s="27"/>
      <c r="CN195" s="27"/>
      <c r="CO195" s="27"/>
      <c r="CP195" s="27"/>
      <c r="CQ195" s="27"/>
      <c r="CR195" s="27"/>
      <c r="CS195" s="27"/>
      <c r="CT195" s="27"/>
      <c r="CU195" s="27"/>
      <c r="CV195" s="27"/>
      <c r="CW195" s="27"/>
      <c r="CX195" s="27"/>
      <c r="CY195" s="27"/>
      <c r="CZ195" s="27"/>
      <c r="DA195" s="27"/>
      <c r="DB195" s="27"/>
      <c r="DC195" s="27"/>
      <c r="DD195" s="27"/>
      <c r="DE195" s="27"/>
      <c r="DF195" s="27"/>
      <c r="DG195" s="27"/>
      <c r="DH195" s="27"/>
      <c r="DI195" s="27"/>
      <c r="DJ195" s="27"/>
      <c r="DK195" s="27"/>
      <c r="DL195" s="27"/>
      <c r="DM195" s="27"/>
      <c r="DN195" s="27"/>
      <c r="DO195" s="27"/>
      <c r="DP195" s="27"/>
      <c r="DQ195" s="27"/>
      <c r="DR195" s="27"/>
      <c r="DS195" s="27"/>
      <c r="DT195" s="27"/>
      <c r="DU195" s="27"/>
      <c r="DV195" s="27"/>
      <c r="DW195" s="27"/>
      <c r="DX195" s="27"/>
    </row>
    <row r="196" spans="1:128" s="5" customFormat="1" x14ac:dyDescent="0.25">
      <c r="A196" s="26" t="s">
        <v>99</v>
      </c>
      <c r="B196" s="36" t="s">
        <v>120</v>
      </c>
      <c r="C196" s="123" t="s">
        <v>159</v>
      </c>
      <c r="D196" s="26">
        <v>4</v>
      </c>
      <c r="E196" s="90">
        <v>447.13799999999992</v>
      </c>
      <c r="F196" s="90">
        <f t="shared" si="101"/>
        <v>447.19999999999993</v>
      </c>
      <c r="G196" s="149">
        <v>5.1400000000000001E-2</v>
      </c>
      <c r="H196" s="149">
        <v>1.06E-2</v>
      </c>
      <c r="I196" s="147">
        <f t="shared" si="102"/>
        <v>6.2E-2</v>
      </c>
      <c r="J196" s="91">
        <f t="shared" si="103"/>
        <v>138.652397975165</v>
      </c>
      <c r="K196" s="59">
        <v>448</v>
      </c>
      <c r="L196" s="164">
        <v>448.05720000000002</v>
      </c>
      <c r="M196" s="131">
        <v>4.7699999999999999E-2</v>
      </c>
      <c r="N196" s="131">
        <v>9.4999999999999998E-3</v>
      </c>
      <c r="O196" s="131">
        <v>5.7200000000000001E-2</v>
      </c>
      <c r="P196" s="58">
        <v>127.8</v>
      </c>
      <c r="Q196" s="24">
        <f t="shared" si="126"/>
        <v>-7.1984435797665407</v>
      </c>
      <c r="R196" s="24">
        <f t="shared" si="127"/>
        <v>-10.37735849056604</v>
      </c>
      <c r="S196" s="24">
        <f t="shared" si="104"/>
        <v>-7.7419354838709653</v>
      </c>
      <c r="T196" s="24">
        <f t="shared" si="105"/>
        <v>-7.8270539375084258</v>
      </c>
      <c r="U196" s="117"/>
      <c r="V196" s="109">
        <f t="shared" si="151"/>
        <v>-3.469503045060887</v>
      </c>
      <c r="W196" s="109">
        <f t="shared" si="152"/>
        <v>-8.4695030450608861</v>
      </c>
      <c r="X196" s="109">
        <f t="shared" si="153"/>
        <v>1.530496954939113</v>
      </c>
      <c r="Y196" s="109">
        <f t="shared" si="154"/>
        <v>-11.094428087714254</v>
      </c>
      <c r="Z196" s="109">
        <f t="shared" si="155"/>
        <v>4.1554219975924802</v>
      </c>
      <c r="AA196" s="109">
        <f t="shared" si="156"/>
        <v>0.97847358121330807</v>
      </c>
      <c r="AB196" s="109">
        <f t="shared" si="157"/>
        <v>-4.0215264187866921</v>
      </c>
      <c r="AC196" s="109">
        <f t="shared" si="158"/>
        <v>5.9784735812133079</v>
      </c>
      <c r="AD196" s="109">
        <f t="shared" si="159"/>
        <v>-21.084872755454697</v>
      </c>
      <c r="AE196" s="109">
        <f t="shared" si="160"/>
        <v>23.041819917881313</v>
      </c>
      <c r="AF196" s="109">
        <f t="shared" si="161"/>
        <v>-3.0984216389208838</v>
      </c>
      <c r="AG196" s="109">
        <f t="shared" si="162"/>
        <v>-8.0984216389208843</v>
      </c>
      <c r="AH196" s="109">
        <f t="shared" si="163"/>
        <v>1.9015783610791162</v>
      </c>
      <c r="AI196" s="109">
        <f t="shared" si="164"/>
        <v>-14.216908944610486</v>
      </c>
      <c r="AJ196" s="109">
        <f t="shared" si="165"/>
        <v>8.0200656667687173</v>
      </c>
      <c r="AK196" s="109">
        <f t="shared" si="166"/>
        <v>-3.2152606811426252</v>
      </c>
      <c r="AL196" s="109">
        <f t="shared" si="167"/>
        <v>-8.2152606811426256</v>
      </c>
      <c r="AM196" s="109">
        <f t="shared" si="168"/>
        <v>1.7847393188573748</v>
      </c>
      <c r="AN196" s="109">
        <f t="shared" si="169"/>
        <v>-14.138467784238092</v>
      </c>
      <c r="AO196" s="109">
        <f t="shared" si="170"/>
        <v>7.7079464219528404</v>
      </c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  <c r="BO196" s="27"/>
      <c r="BP196" s="27"/>
      <c r="BQ196" s="27"/>
      <c r="BR196" s="27"/>
      <c r="BS196" s="27"/>
      <c r="BT196" s="27"/>
      <c r="BU196" s="27"/>
      <c r="BV196" s="27"/>
      <c r="BW196" s="27"/>
      <c r="BX196" s="27"/>
      <c r="BY196" s="27"/>
      <c r="BZ196" s="27"/>
      <c r="CA196" s="27"/>
      <c r="CB196" s="27"/>
      <c r="CC196" s="27"/>
      <c r="CD196" s="27"/>
      <c r="CE196" s="27"/>
      <c r="CF196" s="27"/>
      <c r="CG196" s="27"/>
      <c r="CH196" s="27"/>
      <c r="CI196" s="27"/>
      <c r="CJ196" s="27"/>
      <c r="CK196" s="27"/>
      <c r="CL196" s="27"/>
      <c r="CM196" s="27"/>
      <c r="CN196" s="27"/>
      <c r="CO196" s="27"/>
      <c r="CP196" s="27"/>
      <c r="CQ196" s="27"/>
      <c r="CR196" s="27"/>
      <c r="CS196" s="27"/>
      <c r="CT196" s="27"/>
      <c r="CU196" s="27"/>
      <c r="CV196" s="27"/>
      <c r="CW196" s="27"/>
      <c r="CX196" s="27"/>
      <c r="CY196" s="27"/>
      <c r="CZ196" s="27"/>
      <c r="DA196" s="27"/>
      <c r="DB196" s="27"/>
      <c r="DC196" s="27"/>
      <c r="DD196" s="27"/>
      <c r="DE196" s="27"/>
      <c r="DF196" s="27"/>
      <c r="DG196" s="27"/>
      <c r="DH196" s="27"/>
      <c r="DI196" s="27"/>
      <c r="DJ196" s="27"/>
      <c r="DK196" s="27"/>
      <c r="DL196" s="27"/>
      <c r="DM196" s="27"/>
      <c r="DN196" s="27"/>
      <c r="DO196" s="27"/>
      <c r="DP196" s="27"/>
      <c r="DQ196" s="27"/>
      <c r="DR196" s="27"/>
      <c r="DS196" s="27"/>
      <c r="DT196" s="27"/>
      <c r="DU196" s="27"/>
      <c r="DV196" s="27"/>
      <c r="DW196" s="27"/>
      <c r="DX196" s="27"/>
    </row>
    <row r="197" spans="1:128" s="5" customFormat="1" x14ac:dyDescent="0.25">
      <c r="A197" s="26" t="s">
        <v>99</v>
      </c>
      <c r="B197" s="36" t="s">
        <v>120</v>
      </c>
      <c r="C197" s="123" t="s">
        <v>159</v>
      </c>
      <c r="D197" s="26">
        <v>5</v>
      </c>
      <c r="E197" s="90">
        <v>446.60089999999997</v>
      </c>
      <c r="F197" s="90">
        <f>E197+G197+H197</f>
        <v>446.69999999999993</v>
      </c>
      <c r="G197" s="149">
        <v>8.8599999999999998E-2</v>
      </c>
      <c r="H197" s="149">
        <v>1.0500000000000001E-2</v>
      </c>
      <c r="I197" s="147">
        <f>G197+H197</f>
        <v>9.9099999999999994E-2</v>
      </c>
      <c r="J197" s="91">
        <f>(1.6061/(1.6061-(I197/F197)))*(I197/F197)*1000000</f>
        <v>221.87976378532213</v>
      </c>
      <c r="K197" s="59">
        <v>447</v>
      </c>
      <c r="L197" s="164">
        <v>447.09289999999999</v>
      </c>
      <c r="M197" s="131">
        <v>8.3500000000000005E-2</v>
      </c>
      <c r="N197" s="131">
        <v>9.4000000000000004E-3</v>
      </c>
      <c r="O197" s="131">
        <v>9.2899999999999996E-2</v>
      </c>
      <c r="P197" s="58">
        <v>207.8</v>
      </c>
      <c r="Q197" s="24">
        <f t="shared" si="126"/>
        <v>-5.7562076749435596</v>
      </c>
      <c r="R197" s="24">
        <f t="shared" si="127"/>
        <v>-10.476190476190478</v>
      </c>
      <c r="S197" s="24">
        <f t="shared" si="104"/>
        <v>-6.2563067608476253</v>
      </c>
      <c r="T197" s="24">
        <f t="shared" si="105"/>
        <v>-6.3456727847181549</v>
      </c>
      <c r="U197" s="117"/>
      <c r="V197" s="109">
        <f t="shared" si="151"/>
        <v>-3.469503045060887</v>
      </c>
      <c r="W197" s="109">
        <f t="shared" si="152"/>
        <v>-8.4695030450608861</v>
      </c>
      <c r="X197" s="109">
        <f t="shared" si="153"/>
        <v>1.530496954939113</v>
      </c>
      <c r="Y197" s="109">
        <f t="shared" si="154"/>
        <v>-11.094428087714254</v>
      </c>
      <c r="Z197" s="109">
        <f t="shared" si="155"/>
        <v>4.1554219975924802</v>
      </c>
      <c r="AA197" s="109">
        <f t="shared" si="156"/>
        <v>0.97847358121330807</v>
      </c>
      <c r="AB197" s="109">
        <f t="shared" si="157"/>
        <v>-4.0215264187866921</v>
      </c>
      <c r="AC197" s="109">
        <f t="shared" si="158"/>
        <v>5.9784735812133079</v>
      </c>
      <c r="AD197" s="109">
        <f t="shared" si="159"/>
        <v>-21.084872755454697</v>
      </c>
      <c r="AE197" s="109">
        <f t="shared" si="160"/>
        <v>23.041819917881313</v>
      </c>
      <c r="AF197" s="109">
        <f t="shared" si="161"/>
        <v>-3.0984216389208838</v>
      </c>
      <c r="AG197" s="109">
        <f t="shared" si="162"/>
        <v>-8.0984216389208843</v>
      </c>
      <c r="AH197" s="109">
        <f t="shared" si="163"/>
        <v>1.9015783610791162</v>
      </c>
      <c r="AI197" s="109">
        <f t="shared" si="164"/>
        <v>-14.216908944610486</v>
      </c>
      <c r="AJ197" s="109">
        <f t="shared" si="165"/>
        <v>8.0200656667687173</v>
      </c>
      <c r="AK197" s="109">
        <f t="shared" si="166"/>
        <v>-3.2152606811426252</v>
      </c>
      <c r="AL197" s="109">
        <f t="shared" si="167"/>
        <v>-8.2152606811426256</v>
      </c>
      <c r="AM197" s="109">
        <f t="shared" si="168"/>
        <v>1.7847393188573748</v>
      </c>
      <c r="AN197" s="109">
        <f t="shared" si="169"/>
        <v>-14.138467784238092</v>
      </c>
      <c r="AO197" s="109">
        <f t="shared" si="170"/>
        <v>7.7079464219528404</v>
      </c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  <c r="BM197" s="27"/>
      <c r="BN197" s="27"/>
      <c r="BO197" s="27"/>
      <c r="BP197" s="27"/>
      <c r="BQ197" s="27"/>
      <c r="BR197" s="27"/>
      <c r="BS197" s="27"/>
      <c r="BT197" s="27"/>
      <c r="BU197" s="27"/>
      <c r="BV197" s="27"/>
      <c r="BW197" s="27"/>
      <c r="BX197" s="27"/>
      <c r="BY197" s="27"/>
      <c r="BZ197" s="27"/>
      <c r="CA197" s="27"/>
      <c r="CB197" s="27"/>
      <c r="CC197" s="27"/>
      <c r="CD197" s="27"/>
      <c r="CE197" s="27"/>
      <c r="CF197" s="27"/>
      <c r="CG197" s="27"/>
      <c r="CH197" s="27"/>
      <c r="CI197" s="27"/>
      <c r="CJ197" s="27"/>
      <c r="CK197" s="27"/>
      <c r="CL197" s="27"/>
      <c r="CM197" s="27"/>
      <c r="CN197" s="27"/>
      <c r="CO197" s="27"/>
      <c r="CP197" s="27"/>
      <c r="CQ197" s="27"/>
      <c r="CR197" s="27"/>
      <c r="CS197" s="27"/>
      <c r="CT197" s="27"/>
      <c r="CU197" s="27"/>
      <c r="CV197" s="27"/>
      <c r="CW197" s="27"/>
      <c r="CX197" s="27"/>
      <c r="CY197" s="27"/>
      <c r="CZ197" s="27"/>
      <c r="DA197" s="27"/>
      <c r="DB197" s="27"/>
      <c r="DC197" s="27"/>
      <c r="DD197" s="27"/>
      <c r="DE197" s="27"/>
      <c r="DF197" s="27"/>
      <c r="DG197" s="27"/>
      <c r="DH197" s="27"/>
      <c r="DI197" s="27"/>
      <c r="DJ197" s="27"/>
      <c r="DK197" s="27"/>
      <c r="DL197" s="27"/>
      <c r="DM197" s="27"/>
      <c r="DN197" s="27"/>
      <c r="DO197" s="27"/>
      <c r="DP197" s="27"/>
      <c r="DQ197" s="27"/>
      <c r="DR197" s="27"/>
      <c r="DS197" s="27"/>
      <c r="DT197" s="27"/>
      <c r="DU197" s="27"/>
      <c r="DV197" s="27"/>
      <c r="DW197" s="27"/>
      <c r="DX197" s="27"/>
    </row>
    <row r="198" spans="1:128" s="5" customFormat="1" x14ac:dyDescent="0.25">
      <c r="A198" s="26" t="s">
        <v>99</v>
      </c>
      <c r="B198" s="36" t="s">
        <v>120</v>
      </c>
      <c r="C198" s="123" t="s">
        <v>159</v>
      </c>
      <c r="D198" s="26">
        <v>6</v>
      </c>
      <c r="E198" s="90">
        <v>446.85490000000004</v>
      </c>
      <c r="F198" s="90">
        <f>E198+G198+H198</f>
        <v>447.00000000000006</v>
      </c>
      <c r="G198" s="149">
        <v>0.12479999999999999</v>
      </c>
      <c r="H198" s="149">
        <v>2.0299999999999999E-2</v>
      </c>
      <c r="I198" s="147">
        <f>G198+H198</f>
        <v>0.14510000000000001</v>
      </c>
      <c r="J198" s="91">
        <f>(1.6061/(1.6061-(I198/F198)))*(I198/F198)*1000000</f>
        <v>324.67412093037763</v>
      </c>
      <c r="K198" s="59">
        <v>447</v>
      </c>
      <c r="L198" s="164">
        <v>447.14</v>
      </c>
      <c r="M198" s="131">
        <v>0.1221</v>
      </c>
      <c r="N198" s="131">
        <v>1.7899999999999999E-2</v>
      </c>
      <c r="O198" s="131">
        <v>0.14000000000000001</v>
      </c>
      <c r="P198" s="58">
        <v>313.10000000000002</v>
      </c>
      <c r="Q198" s="24">
        <f t="shared" si="126"/>
        <v>-2.1634615384615339</v>
      </c>
      <c r="R198" s="24">
        <f t="shared" si="127"/>
        <v>-11.822660098522165</v>
      </c>
      <c r="S198" s="24">
        <f t="shared" si="104"/>
        <v>-3.5148173673328689</v>
      </c>
      <c r="T198" s="24">
        <f t="shared" si="105"/>
        <v>-3.5648424633324969</v>
      </c>
      <c r="U198" s="117"/>
      <c r="V198" s="109">
        <f t="shared" si="151"/>
        <v>-3.469503045060887</v>
      </c>
      <c r="W198" s="109">
        <f t="shared" si="152"/>
        <v>-8.4695030450608861</v>
      </c>
      <c r="X198" s="109">
        <f t="shared" si="153"/>
        <v>1.530496954939113</v>
      </c>
      <c r="Y198" s="109">
        <f t="shared" si="154"/>
        <v>-11.094428087714254</v>
      </c>
      <c r="Z198" s="109">
        <f t="shared" si="155"/>
        <v>4.1554219975924802</v>
      </c>
      <c r="AA198" s="109">
        <f t="shared" si="156"/>
        <v>0.97847358121330807</v>
      </c>
      <c r="AB198" s="109">
        <f t="shared" si="157"/>
        <v>-4.0215264187866921</v>
      </c>
      <c r="AC198" s="109">
        <f t="shared" si="158"/>
        <v>5.9784735812133079</v>
      </c>
      <c r="AD198" s="109">
        <f t="shared" si="159"/>
        <v>-21.084872755454697</v>
      </c>
      <c r="AE198" s="109">
        <f t="shared" si="160"/>
        <v>23.041819917881313</v>
      </c>
      <c r="AF198" s="109">
        <f t="shared" si="161"/>
        <v>-3.0984216389208838</v>
      </c>
      <c r="AG198" s="109">
        <f t="shared" si="162"/>
        <v>-8.0984216389208843</v>
      </c>
      <c r="AH198" s="109">
        <f t="shared" si="163"/>
        <v>1.9015783610791162</v>
      </c>
      <c r="AI198" s="109">
        <f t="shared" si="164"/>
        <v>-14.216908944610486</v>
      </c>
      <c r="AJ198" s="109">
        <f t="shared" si="165"/>
        <v>8.0200656667687173</v>
      </c>
      <c r="AK198" s="109">
        <f t="shared" si="166"/>
        <v>-3.2152606811426252</v>
      </c>
      <c r="AL198" s="109">
        <f t="shared" si="167"/>
        <v>-8.2152606811426256</v>
      </c>
      <c r="AM198" s="109">
        <f t="shared" si="168"/>
        <v>1.7847393188573748</v>
      </c>
      <c r="AN198" s="109">
        <f t="shared" si="169"/>
        <v>-14.138467784238092</v>
      </c>
      <c r="AO198" s="109">
        <f t="shared" si="170"/>
        <v>7.7079464219528404</v>
      </c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  <c r="BP198" s="27"/>
      <c r="BQ198" s="27"/>
      <c r="BR198" s="27"/>
      <c r="BS198" s="27"/>
      <c r="BT198" s="27"/>
      <c r="BU198" s="27"/>
      <c r="BV198" s="27"/>
      <c r="BW198" s="27"/>
      <c r="BX198" s="27"/>
      <c r="BY198" s="27"/>
      <c r="BZ198" s="27"/>
      <c r="CA198" s="27"/>
      <c r="CB198" s="27"/>
      <c r="CC198" s="27"/>
      <c r="CD198" s="27"/>
      <c r="CE198" s="27"/>
      <c r="CF198" s="27"/>
      <c r="CG198" s="27"/>
      <c r="CH198" s="27"/>
      <c r="CI198" s="27"/>
      <c r="CJ198" s="27"/>
      <c r="CK198" s="27"/>
      <c r="CL198" s="27"/>
      <c r="CM198" s="27"/>
      <c r="CN198" s="27"/>
      <c r="CO198" s="27"/>
      <c r="CP198" s="27"/>
      <c r="CQ198" s="27"/>
      <c r="CR198" s="27"/>
      <c r="CS198" s="27"/>
      <c r="CT198" s="27"/>
      <c r="CU198" s="27"/>
      <c r="CV198" s="27"/>
      <c r="CW198" s="27"/>
      <c r="CX198" s="27"/>
      <c r="CY198" s="27"/>
      <c r="CZ198" s="27"/>
      <c r="DA198" s="27"/>
      <c r="DB198" s="27"/>
      <c r="DC198" s="27"/>
      <c r="DD198" s="27"/>
      <c r="DE198" s="27"/>
      <c r="DF198" s="27"/>
      <c r="DG198" s="27"/>
      <c r="DH198" s="27"/>
      <c r="DI198" s="27"/>
      <c r="DJ198" s="27"/>
      <c r="DK198" s="27"/>
      <c r="DL198" s="27"/>
      <c r="DM198" s="27"/>
      <c r="DN198" s="27"/>
      <c r="DO198" s="27"/>
      <c r="DP198" s="27"/>
      <c r="DQ198" s="27"/>
      <c r="DR198" s="27"/>
      <c r="DS198" s="27"/>
      <c r="DT198" s="27"/>
      <c r="DU198" s="27"/>
      <c r="DV198" s="27"/>
      <c r="DW198" s="27"/>
      <c r="DX198" s="27"/>
    </row>
    <row r="199" spans="1:128" s="5" customFormat="1" x14ac:dyDescent="0.25">
      <c r="A199" s="26" t="s">
        <v>99</v>
      </c>
      <c r="B199" s="36" t="s">
        <v>120</v>
      </c>
      <c r="C199" s="123" t="s">
        <v>159</v>
      </c>
      <c r="D199" s="26">
        <v>7</v>
      </c>
      <c r="E199" s="90">
        <v>447.08789999999999</v>
      </c>
      <c r="F199" s="90">
        <f>E199+G199+H199</f>
        <v>447.4</v>
      </c>
      <c r="G199" s="149">
        <v>0.25879999999999997</v>
      </c>
      <c r="H199" s="149">
        <v>5.33E-2</v>
      </c>
      <c r="I199" s="147">
        <f>G199+H199</f>
        <v>0.31209999999999999</v>
      </c>
      <c r="J199" s="91">
        <f>(1.6061/(1.6061-(I199/F199)))*(I199/F199)*1000000</f>
        <v>697.88917070691014</v>
      </c>
      <c r="K199" s="59">
        <v>448</v>
      </c>
      <c r="L199" s="164">
        <v>448.29969999999997</v>
      </c>
      <c r="M199" s="131">
        <v>0.2482</v>
      </c>
      <c r="N199" s="131">
        <v>5.1499999999999997E-2</v>
      </c>
      <c r="O199" s="131">
        <v>0.29970000000000002</v>
      </c>
      <c r="P199" s="58">
        <v>669.6</v>
      </c>
      <c r="Q199" s="24">
        <f t="shared" si="126"/>
        <v>-4.0958268933539301</v>
      </c>
      <c r="R199" s="24">
        <f t="shared" si="127"/>
        <v>-3.3771106941838704</v>
      </c>
      <c r="S199" s="24">
        <f t="shared" si="104"/>
        <v>-3.9730855495033537</v>
      </c>
      <c r="T199" s="24">
        <f t="shared" si="105"/>
        <v>-4.0535334110794805</v>
      </c>
      <c r="U199" s="117"/>
      <c r="V199" s="109">
        <f t="shared" si="151"/>
        <v>-3.469503045060887</v>
      </c>
      <c r="W199" s="109">
        <f t="shared" si="152"/>
        <v>-8.4695030450608861</v>
      </c>
      <c r="X199" s="109">
        <f t="shared" si="153"/>
        <v>1.530496954939113</v>
      </c>
      <c r="Y199" s="109">
        <f t="shared" si="154"/>
        <v>-11.094428087714254</v>
      </c>
      <c r="Z199" s="109">
        <f t="shared" si="155"/>
        <v>4.1554219975924802</v>
      </c>
      <c r="AA199" s="109">
        <f t="shared" si="156"/>
        <v>0.97847358121330807</v>
      </c>
      <c r="AB199" s="109">
        <f t="shared" si="157"/>
        <v>-4.0215264187866921</v>
      </c>
      <c r="AC199" s="109">
        <f t="shared" si="158"/>
        <v>5.9784735812133079</v>
      </c>
      <c r="AD199" s="109">
        <f t="shared" si="159"/>
        <v>-21.084872755454697</v>
      </c>
      <c r="AE199" s="109">
        <f t="shared" si="160"/>
        <v>23.041819917881313</v>
      </c>
      <c r="AF199" s="109">
        <f t="shared" si="161"/>
        <v>-3.0984216389208838</v>
      </c>
      <c r="AG199" s="109">
        <f t="shared" si="162"/>
        <v>-8.0984216389208843</v>
      </c>
      <c r="AH199" s="109">
        <f t="shared" si="163"/>
        <v>1.9015783610791162</v>
      </c>
      <c r="AI199" s="109">
        <f t="shared" si="164"/>
        <v>-14.216908944610486</v>
      </c>
      <c r="AJ199" s="109">
        <f t="shared" si="165"/>
        <v>8.0200656667687173</v>
      </c>
      <c r="AK199" s="109">
        <f t="shared" si="166"/>
        <v>-3.2152606811426252</v>
      </c>
      <c r="AL199" s="109">
        <f t="shared" si="167"/>
        <v>-8.2152606811426256</v>
      </c>
      <c r="AM199" s="109">
        <f t="shared" si="168"/>
        <v>1.7847393188573748</v>
      </c>
      <c r="AN199" s="109">
        <f t="shared" si="169"/>
        <v>-14.138467784238092</v>
      </c>
      <c r="AO199" s="109">
        <f t="shared" si="170"/>
        <v>7.7079464219528404</v>
      </c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  <c r="BO199" s="27"/>
      <c r="BP199" s="27"/>
      <c r="BQ199" s="27"/>
      <c r="BR199" s="27"/>
      <c r="BS199" s="27"/>
      <c r="BT199" s="27"/>
      <c r="BU199" s="27"/>
      <c r="BV199" s="27"/>
      <c r="BW199" s="27"/>
      <c r="BX199" s="27"/>
      <c r="BY199" s="27"/>
      <c r="BZ199" s="27"/>
      <c r="CA199" s="27"/>
      <c r="CB199" s="27"/>
      <c r="CC199" s="27"/>
      <c r="CD199" s="27"/>
      <c r="CE199" s="27"/>
      <c r="CF199" s="27"/>
      <c r="CG199" s="27"/>
      <c r="CH199" s="27"/>
      <c r="CI199" s="27"/>
      <c r="CJ199" s="27"/>
      <c r="CK199" s="27"/>
      <c r="CL199" s="27"/>
      <c r="CM199" s="27"/>
      <c r="CN199" s="27"/>
      <c r="CO199" s="27"/>
      <c r="CP199" s="27"/>
      <c r="CQ199" s="27"/>
      <c r="CR199" s="27"/>
      <c r="CS199" s="27"/>
      <c r="CT199" s="27"/>
      <c r="CU199" s="27"/>
      <c r="CV199" s="27"/>
      <c r="CW199" s="27"/>
      <c r="CX199" s="27"/>
      <c r="CY199" s="27"/>
      <c r="CZ199" s="27"/>
      <c r="DA199" s="27"/>
      <c r="DB199" s="27"/>
      <c r="DC199" s="27"/>
      <c r="DD199" s="27"/>
      <c r="DE199" s="27"/>
      <c r="DF199" s="27"/>
      <c r="DG199" s="27"/>
      <c r="DH199" s="27"/>
      <c r="DI199" s="27"/>
      <c r="DJ199" s="27"/>
      <c r="DK199" s="27"/>
      <c r="DL199" s="27"/>
      <c r="DM199" s="27"/>
      <c r="DN199" s="27"/>
      <c r="DO199" s="27"/>
      <c r="DP199" s="27"/>
      <c r="DQ199" s="27"/>
      <c r="DR199" s="27"/>
      <c r="DS199" s="27"/>
      <c r="DT199" s="27"/>
      <c r="DU199" s="27"/>
      <c r="DV199" s="27"/>
      <c r="DW199" s="27"/>
      <c r="DX199" s="27"/>
    </row>
    <row r="200" spans="1:128" s="5" customFormat="1" x14ac:dyDescent="0.25">
      <c r="A200" s="26" t="s">
        <v>99</v>
      </c>
      <c r="B200" s="36" t="s">
        <v>120</v>
      </c>
      <c r="C200" s="123" t="s">
        <v>159</v>
      </c>
      <c r="D200" s="26">
        <v>8</v>
      </c>
      <c r="E200" s="90">
        <v>446.64490000000001</v>
      </c>
      <c r="F200" s="90">
        <f>E200+G200+H200</f>
        <v>447.3</v>
      </c>
      <c r="G200" s="149">
        <v>0.55369999999999997</v>
      </c>
      <c r="H200" s="149">
        <v>0.1014</v>
      </c>
      <c r="I200" s="147">
        <f>G200+H200</f>
        <v>0.65510000000000002</v>
      </c>
      <c r="J200" s="91">
        <f>(1.6061/(1.6061-(I200/F200)))*(I200/F200)*1000000</f>
        <v>1465.9018905698579</v>
      </c>
      <c r="K200" s="59">
        <v>448</v>
      </c>
      <c r="L200" s="164">
        <v>448.63850000000002</v>
      </c>
      <c r="M200" s="131">
        <v>0.54190000000000005</v>
      </c>
      <c r="N200" s="131">
        <v>9.6600000000000005E-2</v>
      </c>
      <c r="O200" s="131">
        <v>0.63849999999999996</v>
      </c>
      <c r="P200" s="58">
        <v>1428.2</v>
      </c>
      <c r="Q200" s="24">
        <f t="shared" si="126"/>
        <v>-2.1311179338992092</v>
      </c>
      <c r="R200" s="24">
        <f t="shared" si="127"/>
        <v>-4.733727810650886</v>
      </c>
      <c r="S200" s="24">
        <f t="shared" si="104"/>
        <v>-2.5339642802625644</v>
      </c>
      <c r="T200" s="24">
        <f t="shared" si="105"/>
        <v>-2.5719245477745791</v>
      </c>
      <c r="U200" s="117"/>
      <c r="V200" s="109">
        <f t="shared" si="151"/>
        <v>-3.469503045060887</v>
      </c>
      <c r="W200" s="109">
        <f t="shared" si="152"/>
        <v>-8.4695030450608861</v>
      </c>
      <c r="X200" s="109">
        <f t="shared" si="153"/>
        <v>1.530496954939113</v>
      </c>
      <c r="Y200" s="109">
        <f t="shared" si="154"/>
        <v>-11.094428087714254</v>
      </c>
      <c r="Z200" s="109">
        <f t="shared" si="155"/>
        <v>4.1554219975924802</v>
      </c>
      <c r="AA200" s="109">
        <f t="shared" si="156"/>
        <v>0.97847358121330807</v>
      </c>
      <c r="AB200" s="109">
        <f t="shared" si="157"/>
        <v>-4.0215264187866921</v>
      </c>
      <c r="AC200" s="109">
        <f t="shared" si="158"/>
        <v>5.9784735812133079</v>
      </c>
      <c r="AD200" s="109">
        <f t="shared" si="159"/>
        <v>-21.084872755454697</v>
      </c>
      <c r="AE200" s="109">
        <f t="shared" si="160"/>
        <v>23.041819917881313</v>
      </c>
      <c r="AF200" s="109">
        <f t="shared" si="161"/>
        <v>-3.0984216389208838</v>
      </c>
      <c r="AG200" s="109">
        <f t="shared" si="162"/>
        <v>-8.0984216389208843</v>
      </c>
      <c r="AH200" s="109">
        <f t="shared" si="163"/>
        <v>1.9015783610791162</v>
      </c>
      <c r="AI200" s="109">
        <f t="shared" si="164"/>
        <v>-14.216908944610486</v>
      </c>
      <c r="AJ200" s="109">
        <f t="shared" si="165"/>
        <v>8.0200656667687173</v>
      </c>
      <c r="AK200" s="109">
        <f t="shared" si="166"/>
        <v>-3.2152606811426252</v>
      </c>
      <c r="AL200" s="109">
        <f t="shared" si="167"/>
        <v>-8.2152606811426256</v>
      </c>
      <c r="AM200" s="109">
        <f t="shared" si="168"/>
        <v>1.7847393188573748</v>
      </c>
      <c r="AN200" s="109">
        <f t="shared" si="169"/>
        <v>-14.138467784238092</v>
      </c>
      <c r="AO200" s="109">
        <f t="shared" si="170"/>
        <v>7.7079464219528404</v>
      </c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  <c r="BM200" s="27"/>
      <c r="BN200" s="27"/>
      <c r="BO200" s="27"/>
      <c r="BP200" s="27"/>
      <c r="BQ200" s="27"/>
      <c r="BR200" s="27"/>
      <c r="BS200" s="27"/>
      <c r="BT200" s="27"/>
      <c r="BU200" s="27"/>
      <c r="BV200" s="27"/>
      <c r="BW200" s="27"/>
      <c r="BX200" s="27"/>
      <c r="BY200" s="27"/>
      <c r="BZ200" s="27"/>
      <c r="CA200" s="27"/>
      <c r="CB200" s="27"/>
      <c r="CC200" s="27"/>
      <c r="CD200" s="27"/>
      <c r="CE200" s="27"/>
      <c r="CF200" s="27"/>
      <c r="CG200" s="27"/>
      <c r="CH200" s="27"/>
      <c r="CI200" s="27"/>
      <c r="CJ200" s="27"/>
      <c r="CK200" s="27"/>
      <c r="CL200" s="27"/>
      <c r="CM200" s="27"/>
      <c r="CN200" s="27"/>
      <c r="CO200" s="27"/>
      <c r="CP200" s="27"/>
      <c r="CQ200" s="27"/>
      <c r="CR200" s="27"/>
      <c r="CS200" s="27"/>
      <c r="CT200" s="27"/>
      <c r="CU200" s="27"/>
      <c r="CV200" s="27"/>
      <c r="CW200" s="27"/>
      <c r="CX200" s="27"/>
      <c r="CY200" s="27"/>
      <c r="CZ200" s="27"/>
      <c r="DA200" s="27"/>
      <c r="DB200" s="27"/>
      <c r="DC200" s="27"/>
      <c r="DD200" s="27"/>
      <c r="DE200" s="27"/>
      <c r="DF200" s="27"/>
      <c r="DG200" s="27"/>
      <c r="DH200" s="27"/>
      <c r="DI200" s="27"/>
      <c r="DJ200" s="27"/>
      <c r="DK200" s="27"/>
      <c r="DL200" s="27"/>
      <c r="DM200" s="27"/>
      <c r="DN200" s="27"/>
      <c r="DO200" s="27"/>
      <c r="DP200" s="27"/>
      <c r="DQ200" s="27"/>
      <c r="DR200" s="27"/>
      <c r="DS200" s="27"/>
      <c r="DT200" s="27"/>
      <c r="DU200" s="27"/>
      <c r="DV200" s="27"/>
      <c r="DW200" s="27"/>
      <c r="DX200" s="27"/>
    </row>
    <row r="201" spans="1:128" s="5" customFormat="1" x14ac:dyDescent="0.25">
      <c r="A201" s="26" t="s">
        <v>99</v>
      </c>
      <c r="B201" s="36" t="s">
        <v>120</v>
      </c>
      <c r="C201" s="123" t="s">
        <v>159</v>
      </c>
      <c r="D201" s="26">
        <v>9</v>
      </c>
      <c r="E201" s="90">
        <v>447.35</v>
      </c>
      <c r="F201" s="90">
        <f>E201+G201+H201</f>
        <v>449.20000000000005</v>
      </c>
      <c r="G201" s="149">
        <v>1.601</v>
      </c>
      <c r="H201" s="149">
        <v>0.249</v>
      </c>
      <c r="I201" s="147">
        <f>G201+H201</f>
        <v>1.85</v>
      </c>
      <c r="J201" s="91">
        <f>(1.6061/(1.6061-(I201/F201)))*(I201/F201)*1000000</f>
        <v>4129.0205868700114</v>
      </c>
      <c r="K201" s="59">
        <v>450</v>
      </c>
      <c r="L201" s="164">
        <v>451.81079999999997</v>
      </c>
      <c r="M201" s="131">
        <v>1.5669999999999999</v>
      </c>
      <c r="N201" s="131">
        <v>0.24379999999999999</v>
      </c>
      <c r="O201" s="131">
        <v>1.8108</v>
      </c>
      <c r="P201" s="58">
        <v>4043.9</v>
      </c>
      <c r="Q201" s="24">
        <f t="shared" si="126"/>
        <v>-2.123672704559652</v>
      </c>
      <c r="R201" s="24">
        <f t="shared" si="127"/>
        <v>-2.0883534136546222</v>
      </c>
      <c r="S201" s="24">
        <f t="shared" si="104"/>
        <v>-2.1189189189189257</v>
      </c>
      <c r="T201" s="24">
        <f t="shared" si="105"/>
        <v>-2.0615200403865415</v>
      </c>
      <c r="U201" s="117"/>
      <c r="V201" s="109">
        <f t="shared" si="151"/>
        <v>-3.469503045060887</v>
      </c>
      <c r="W201" s="109">
        <f t="shared" si="152"/>
        <v>-8.4695030450608861</v>
      </c>
      <c r="X201" s="109">
        <f t="shared" si="153"/>
        <v>1.530496954939113</v>
      </c>
      <c r="Y201" s="109">
        <f t="shared" si="154"/>
        <v>-11.094428087714254</v>
      </c>
      <c r="Z201" s="109">
        <f t="shared" si="155"/>
        <v>4.1554219975924802</v>
      </c>
      <c r="AA201" s="109">
        <f t="shared" si="156"/>
        <v>0.97847358121330807</v>
      </c>
      <c r="AB201" s="109">
        <f t="shared" si="157"/>
        <v>-4.0215264187866921</v>
      </c>
      <c r="AC201" s="109">
        <f t="shared" si="158"/>
        <v>5.9784735812133079</v>
      </c>
      <c r="AD201" s="109">
        <f t="shared" si="159"/>
        <v>-21.084872755454697</v>
      </c>
      <c r="AE201" s="109">
        <f t="shared" si="160"/>
        <v>23.041819917881313</v>
      </c>
      <c r="AF201" s="109">
        <f t="shared" si="161"/>
        <v>-3.0984216389208838</v>
      </c>
      <c r="AG201" s="109">
        <f t="shared" si="162"/>
        <v>-8.0984216389208843</v>
      </c>
      <c r="AH201" s="109">
        <f t="shared" si="163"/>
        <v>1.9015783610791162</v>
      </c>
      <c r="AI201" s="109">
        <f t="shared" si="164"/>
        <v>-14.216908944610486</v>
      </c>
      <c r="AJ201" s="109">
        <f t="shared" si="165"/>
        <v>8.0200656667687173</v>
      </c>
      <c r="AK201" s="109">
        <f t="shared" si="166"/>
        <v>-3.2152606811426252</v>
      </c>
      <c r="AL201" s="109">
        <f t="shared" si="167"/>
        <v>-8.2152606811426256</v>
      </c>
      <c r="AM201" s="109">
        <f t="shared" si="168"/>
        <v>1.7847393188573748</v>
      </c>
      <c r="AN201" s="109">
        <f t="shared" si="169"/>
        <v>-14.138467784238092</v>
      </c>
      <c r="AO201" s="109">
        <f t="shared" si="170"/>
        <v>7.7079464219528404</v>
      </c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27"/>
      <c r="BO201" s="27"/>
      <c r="BP201" s="27"/>
      <c r="BQ201" s="27"/>
      <c r="BR201" s="27"/>
      <c r="BS201" s="27"/>
      <c r="BT201" s="27"/>
      <c r="BU201" s="27"/>
      <c r="BV201" s="27"/>
      <c r="BW201" s="27"/>
      <c r="BX201" s="27"/>
      <c r="BY201" s="27"/>
      <c r="BZ201" s="27"/>
      <c r="CA201" s="27"/>
      <c r="CB201" s="27"/>
      <c r="CC201" s="27"/>
      <c r="CD201" s="27"/>
      <c r="CE201" s="27"/>
      <c r="CF201" s="27"/>
      <c r="CG201" s="27"/>
      <c r="CH201" s="27"/>
      <c r="CI201" s="27"/>
      <c r="CJ201" s="27"/>
      <c r="CK201" s="27"/>
      <c r="CL201" s="27"/>
      <c r="CM201" s="27"/>
      <c r="CN201" s="27"/>
      <c r="CO201" s="27"/>
      <c r="CP201" s="27"/>
      <c r="CQ201" s="27"/>
      <c r="CR201" s="27"/>
      <c r="CS201" s="27"/>
      <c r="CT201" s="27"/>
      <c r="CU201" s="27"/>
      <c r="CV201" s="27"/>
      <c r="CW201" s="27"/>
      <c r="CX201" s="27"/>
      <c r="CY201" s="27"/>
      <c r="CZ201" s="27"/>
      <c r="DA201" s="27"/>
      <c r="DB201" s="27"/>
      <c r="DC201" s="27"/>
      <c r="DD201" s="27"/>
      <c r="DE201" s="27"/>
      <c r="DF201" s="27"/>
      <c r="DG201" s="27"/>
      <c r="DH201" s="27"/>
      <c r="DI201" s="27"/>
      <c r="DJ201" s="27"/>
      <c r="DK201" s="27"/>
      <c r="DL201" s="27"/>
      <c r="DM201" s="27"/>
      <c r="DN201" s="27"/>
      <c r="DO201" s="27"/>
      <c r="DP201" s="27"/>
      <c r="DQ201" s="27"/>
      <c r="DR201" s="27"/>
      <c r="DS201" s="27"/>
      <c r="DT201" s="27"/>
      <c r="DU201" s="27"/>
      <c r="DV201" s="27"/>
      <c r="DW201" s="27"/>
      <c r="DX201" s="27"/>
    </row>
    <row r="202" spans="1:128" s="5" customFormat="1" x14ac:dyDescent="0.25">
      <c r="A202" s="124" t="s">
        <v>133</v>
      </c>
      <c r="B202" s="148" t="s">
        <v>134</v>
      </c>
      <c r="C202" s="123" t="s">
        <v>135</v>
      </c>
      <c r="D202" s="26">
        <v>1</v>
      </c>
      <c r="E202" s="91">
        <v>447.27129999999994</v>
      </c>
      <c r="F202" s="90">
        <f t="shared" ref="F202:F210" si="171">E202+G202+H202</f>
        <v>447.29999999999995</v>
      </c>
      <c r="G202" s="149">
        <v>1.95E-2</v>
      </c>
      <c r="H202" s="149">
        <v>9.1999999999999998E-3</v>
      </c>
      <c r="I202" s="147">
        <f t="shared" ref="I202:I210" si="172">G202+H202</f>
        <v>2.87E-2</v>
      </c>
      <c r="J202" s="91">
        <f t="shared" ref="J202:J210" si="173">(1.6061/(1.6061-(I202/F202)))*(I202/F202)*1000000</f>
        <v>64.165317670458549</v>
      </c>
      <c r="K202" s="151">
        <v>446.3775</v>
      </c>
      <c r="L202" s="122">
        <v>446.4</v>
      </c>
      <c r="M202" s="151"/>
      <c r="N202" s="151"/>
      <c r="O202" s="151">
        <v>2.2499999999999999E-2</v>
      </c>
      <c r="P202" s="161">
        <v>50.4</v>
      </c>
      <c r="Q202" s="24"/>
      <c r="R202" s="24"/>
      <c r="S202" s="24">
        <f t="shared" si="104"/>
        <v>-21.602787456445995</v>
      </c>
      <c r="T202" s="24">
        <f t="shared" si="105"/>
        <v>-21.452894133797841</v>
      </c>
      <c r="U202" s="115"/>
      <c r="V202" s="109">
        <f t="shared" si="151"/>
        <v>-3.469503045060887</v>
      </c>
      <c r="W202" s="109">
        <f t="shared" si="152"/>
        <v>-8.4695030450608861</v>
      </c>
      <c r="X202" s="109">
        <f t="shared" si="153"/>
        <v>1.530496954939113</v>
      </c>
      <c r="Y202" s="109">
        <f t="shared" si="154"/>
        <v>-11.094428087714254</v>
      </c>
      <c r="Z202" s="109">
        <f t="shared" si="155"/>
        <v>4.1554219975924802</v>
      </c>
      <c r="AA202" s="109">
        <f t="shared" si="156"/>
        <v>0.97847358121330807</v>
      </c>
      <c r="AB202" s="109">
        <f t="shared" si="157"/>
        <v>-4.0215264187866921</v>
      </c>
      <c r="AC202" s="109">
        <f t="shared" si="158"/>
        <v>5.9784735812133079</v>
      </c>
      <c r="AD202" s="109">
        <f t="shared" si="159"/>
        <v>-21.084872755454697</v>
      </c>
      <c r="AE202" s="109">
        <f t="shared" si="160"/>
        <v>23.041819917881313</v>
      </c>
      <c r="AF202" s="109">
        <f t="shared" si="161"/>
        <v>-3.0984216389208838</v>
      </c>
      <c r="AG202" s="109">
        <f t="shared" si="162"/>
        <v>-8.0984216389208843</v>
      </c>
      <c r="AH202" s="109">
        <f t="shared" si="163"/>
        <v>1.9015783610791162</v>
      </c>
      <c r="AI202" s="109">
        <f t="shared" si="164"/>
        <v>-14.216908944610486</v>
      </c>
      <c r="AJ202" s="109">
        <f t="shared" si="165"/>
        <v>8.0200656667687173</v>
      </c>
      <c r="AK202" s="109">
        <f t="shared" si="166"/>
        <v>-3.2152606811426252</v>
      </c>
      <c r="AL202" s="109">
        <f t="shared" si="167"/>
        <v>-8.2152606811426256</v>
      </c>
      <c r="AM202" s="109">
        <f t="shared" si="168"/>
        <v>1.7847393188573748</v>
      </c>
      <c r="AN202" s="109">
        <f t="shared" si="169"/>
        <v>-14.138467784238092</v>
      </c>
      <c r="AO202" s="109">
        <f t="shared" si="170"/>
        <v>7.7079464219528404</v>
      </c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27"/>
      <c r="BO202" s="27"/>
      <c r="BP202" s="27"/>
      <c r="BQ202" s="27"/>
      <c r="BR202" s="27"/>
      <c r="BS202" s="27"/>
      <c r="BT202" s="27"/>
      <c r="BU202" s="27"/>
      <c r="BV202" s="27"/>
      <c r="BW202" s="27"/>
      <c r="BX202" s="27"/>
      <c r="BY202" s="27"/>
      <c r="BZ202" s="27"/>
      <c r="CA202" s="27"/>
      <c r="CB202" s="27"/>
      <c r="CC202" s="27"/>
      <c r="CD202" s="27"/>
      <c r="CE202" s="27"/>
      <c r="CF202" s="27"/>
      <c r="CG202" s="27"/>
      <c r="CH202" s="27"/>
      <c r="CI202" s="27"/>
      <c r="CJ202" s="27"/>
      <c r="CK202" s="27"/>
      <c r="CL202" s="27"/>
      <c r="CM202" s="27"/>
      <c r="CN202" s="27"/>
      <c r="CO202" s="27"/>
      <c r="CP202" s="27"/>
      <c r="CQ202" s="27"/>
      <c r="CR202" s="27"/>
      <c r="CS202" s="27"/>
      <c r="CT202" s="27"/>
      <c r="CU202" s="27"/>
      <c r="CV202" s="27"/>
      <c r="CW202" s="27"/>
      <c r="CX202" s="27"/>
      <c r="CY202" s="27"/>
      <c r="CZ202" s="27"/>
      <c r="DA202" s="27"/>
      <c r="DB202" s="27"/>
      <c r="DC202" s="27"/>
      <c r="DD202" s="27"/>
      <c r="DE202" s="27"/>
      <c r="DF202" s="27"/>
      <c r="DG202" s="27"/>
      <c r="DH202" s="27"/>
      <c r="DI202" s="27"/>
      <c r="DJ202" s="27"/>
      <c r="DK202" s="27"/>
      <c r="DL202" s="27"/>
      <c r="DM202" s="27"/>
      <c r="DN202" s="27"/>
      <c r="DO202" s="27"/>
      <c r="DP202" s="27"/>
      <c r="DQ202" s="27"/>
      <c r="DR202" s="27"/>
      <c r="DS202" s="27"/>
      <c r="DT202" s="27"/>
      <c r="DU202" s="27"/>
      <c r="DV202" s="27"/>
      <c r="DW202" s="27"/>
      <c r="DX202" s="27"/>
    </row>
    <row r="203" spans="1:128" s="5" customFormat="1" x14ac:dyDescent="0.25">
      <c r="A203" s="124" t="s">
        <v>133</v>
      </c>
      <c r="B203" s="148" t="s">
        <v>134</v>
      </c>
      <c r="C203" s="123" t="s">
        <v>135</v>
      </c>
      <c r="D203" s="26">
        <v>2</v>
      </c>
      <c r="E203" s="91">
        <v>446.36230000000006</v>
      </c>
      <c r="F203" s="90">
        <f t="shared" si="171"/>
        <v>446.40000000000009</v>
      </c>
      <c r="G203" s="149">
        <v>2.76E-2</v>
      </c>
      <c r="H203" s="149">
        <v>1.01E-2</v>
      </c>
      <c r="I203" s="147">
        <f t="shared" si="172"/>
        <v>3.7699999999999997E-2</v>
      </c>
      <c r="J203" s="91">
        <f t="shared" si="173"/>
        <v>84.457846056885074</v>
      </c>
      <c r="K203" s="151">
        <v>445.76960000000003</v>
      </c>
      <c r="L203" s="122">
        <v>445.8</v>
      </c>
      <c r="M203" s="151"/>
      <c r="N203" s="151"/>
      <c r="O203" s="151">
        <v>3.04E-2</v>
      </c>
      <c r="P203" s="161">
        <v>68.19</v>
      </c>
      <c r="Q203" s="24"/>
      <c r="R203" s="24"/>
      <c r="S203" s="24">
        <f t="shared" si="104"/>
        <v>-19.363395225464185</v>
      </c>
      <c r="T203" s="24">
        <f t="shared" si="105"/>
        <v>-19.261497677703218</v>
      </c>
      <c r="U203" s="115"/>
      <c r="V203" s="109">
        <f t="shared" si="151"/>
        <v>-3.469503045060887</v>
      </c>
      <c r="W203" s="109">
        <f t="shared" si="152"/>
        <v>-8.4695030450608861</v>
      </c>
      <c r="X203" s="109">
        <f t="shared" si="153"/>
        <v>1.530496954939113</v>
      </c>
      <c r="Y203" s="109">
        <f t="shared" si="154"/>
        <v>-11.094428087714254</v>
      </c>
      <c r="Z203" s="109">
        <f t="shared" si="155"/>
        <v>4.1554219975924802</v>
      </c>
      <c r="AA203" s="109">
        <f t="shared" si="156"/>
        <v>0.97847358121330807</v>
      </c>
      <c r="AB203" s="109">
        <f t="shared" si="157"/>
        <v>-4.0215264187866921</v>
      </c>
      <c r="AC203" s="109">
        <f t="shared" si="158"/>
        <v>5.9784735812133079</v>
      </c>
      <c r="AD203" s="109">
        <f t="shared" si="159"/>
        <v>-21.084872755454697</v>
      </c>
      <c r="AE203" s="109">
        <f t="shared" si="160"/>
        <v>23.041819917881313</v>
      </c>
      <c r="AF203" s="109">
        <f t="shared" si="161"/>
        <v>-3.0984216389208838</v>
      </c>
      <c r="AG203" s="109">
        <f t="shared" si="162"/>
        <v>-8.0984216389208843</v>
      </c>
      <c r="AH203" s="109">
        <f t="shared" si="163"/>
        <v>1.9015783610791162</v>
      </c>
      <c r="AI203" s="109">
        <f t="shared" si="164"/>
        <v>-14.216908944610486</v>
      </c>
      <c r="AJ203" s="109">
        <f t="shared" si="165"/>
        <v>8.0200656667687173</v>
      </c>
      <c r="AK203" s="109">
        <f t="shared" si="166"/>
        <v>-3.2152606811426252</v>
      </c>
      <c r="AL203" s="109">
        <f t="shared" si="167"/>
        <v>-8.2152606811426256</v>
      </c>
      <c r="AM203" s="109">
        <f t="shared" si="168"/>
        <v>1.7847393188573748</v>
      </c>
      <c r="AN203" s="109">
        <f t="shared" si="169"/>
        <v>-14.138467784238092</v>
      </c>
      <c r="AO203" s="109">
        <f t="shared" si="170"/>
        <v>7.7079464219528404</v>
      </c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  <c r="BM203" s="27"/>
      <c r="BN203" s="27"/>
      <c r="BO203" s="27"/>
      <c r="BP203" s="27"/>
      <c r="BQ203" s="27"/>
      <c r="BR203" s="27"/>
      <c r="BS203" s="27"/>
      <c r="BT203" s="27"/>
      <c r="BU203" s="27"/>
      <c r="BV203" s="27"/>
      <c r="BW203" s="27"/>
      <c r="BX203" s="27"/>
      <c r="BY203" s="27"/>
      <c r="BZ203" s="27"/>
      <c r="CA203" s="27"/>
      <c r="CB203" s="27"/>
      <c r="CC203" s="27"/>
      <c r="CD203" s="27"/>
      <c r="CE203" s="27"/>
      <c r="CF203" s="27"/>
      <c r="CG203" s="27"/>
      <c r="CH203" s="27"/>
      <c r="CI203" s="27"/>
      <c r="CJ203" s="27"/>
      <c r="CK203" s="27"/>
      <c r="CL203" s="27"/>
      <c r="CM203" s="27"/>
      <c r="CN203" s="27"/>
      <c r="CO203" s="27"/>
      <c r="CP203" s="27"/>
      <c r="CQ203" s="27"/>
      <c r="CR203" s="27"/>
      <c r="CS203" s="27"/>
      <c r="CT203" s="27"/>
      <c r="CU203" s="27"/>
      <c r="CV203" s="27"/>
      <c r="CW203" s="27"/>
      <c r="CX203" s="27"/>
      <c r="CY203" s="27"/>
      <c r="CZ203" s="27"/>
      <c r="DA203" s="27"/>
      <c r="DB203" s="27"/>
      <c r="DC203" s="27"/>
      <c r="DD203" s="27"/>
      <c r="DE203" s="27"/>
      <c r="DF203" s="27"/>
      <c r="DG203" s="27"/>
      <c r="DH203" s="27"/>
      <c r="DI203" s="27"/>
      <c r="DJ203" s="27"/>
      <c r="DK203" s="27"/>
      <c r="DL203" s="27"/>
      <c r="DM203" s="27"/>
      <c r="DN203" s="27"/>
      <c r="DO203" s="27"/>
      <c r="DP203" s="27"/>
      <c r="DQ203" s="27"/>
      <c r="DR203" s="27"/>
      <c r="DS203" s="27"/>
      <c r="DT203" s="27"/>
      <c r="DU203" s="27"/>
      <c r="DV203" s="27"/>
      <c r="DW203" s="27"/>
      <c r="DX203" s="27"/>
    </row>
    <row r="204" spans="1:128" s="5" customFormat="1" x14ac:dyDescent="0.25">
      <c r="A204" s="124" t="s">
        <v>133</v>
      </c>
      <c r="B204" s="148" t="s">
        <v>134</v>
      </c>
      <c r="C204" s="123" t="s">
        <v>135</v>
      </c>
      <c r="D204" s="26">
        <v>3</v>
      </c>
      <c r="E204" s="91">
        <v>446.45530000000002</v>
      </c>
      <c r="F204" s="90">
        <f t="shared" si="171"/>
        <v>446.50000000000006</v>
      </c>
      <c r="G204" s="149">
        <v>3.39E-2</v>
      </c>
      <c r="H204" s="149">
        <v>1.0800000000000001E-2</v>
      </c>
      <c r="I204" s="147">
        <f t="shared" si="172"/>
        <v>4.4700000000000004E-2</v>
      </c>
      <c r="J204" s="91">
        <f t="shared" si="173"/>
        <v>100.11822268663721</v>
      </c>
      <c r="K204" s="151">
        <v>446.26310000000001</v>
      </c>
      <c r="L204" s="122">
        <v>446.3</v>
      </c>
      <c r="M204" s="151"/>
      <c r="N204" s="151"/>
      <c r="O204" s="151">
        <v>3.6900000000000002E-2</v>
      </c>
      <c r="P204" s="161">
        <v>82.68</v>
      </c>
      <c r="Q204" s="24"/>
      <c r="R204" s="24"/>
      <c r="S204" s="24">
        <f t="shared" si="104"/>
        <v>-17.449664429530205</v>
      </c>
      <c r="T204" s="24">
        <f t="shared" si="105"/>
        <v>-17.417631095207891</v>
      </c>
      <c r="U204" s="115"/>
      <c r="V204" s="109">
        <f t="shared" si="151"/>
        <v>-3.469503045060887</v>
      </c>
      <c r="W204" s="109">
        <f t="shared" si="152"/>
        <v>-8.4695030450608861</v>
      </c>
      <c r="X204" s="109">
        <f t="shared" si="153"/>
        <v>1.530496954939113</v>
      </c>
      <c r="Y204" s="109">
        <f t="shared" si="154"/>
        <v>-11.094428087714254</v>
      </c>
      <c r="Z204" s="109">
        <f t="shared" si="155"/>
        <v>4.1554219975924802</v>
      </c>
      <c r="AA204" s="109">
        <f t="shared" si="156"/>
        <v>0.97847358121330807</v>
      </c>
      <c r="AB204" s="109">
        <f t="shared" si="157"/>
        <v>-4.0215264187866921</v>
      </c>
      <c r="AC204" s="109">
        <f t="shared" si="158"/>
        <v>5.9784735812133079</v>
      </c>
      <c r="AD204" s="109">
        <f t="shared" si="159"/>
        <v>-21.084872755454697</v>
      </c>
      <c r="AE204" s="109">
        <f t="shared" si="160"/>
        <v>23.041819917881313</v>
      </c>
      <c r="AF204" s="109">
        <f t="shared" si="161"/>
        <v>-3.0984216389208838</v>
      </c>
      <c r="AG204" s="109">
        <f t="shared" si="162"/>
        <v>-8.0984216389208843</v>
      </c>
      <c r="AH204" s="109">
        <f t="shared" si="163"/>
        <v>1.9015783610791162</v>
      </c>
      <c r="AI204" s="109">
        <f t="shared" si="164"/>
        <v>-14.216908944610486</v>
      </c>
      <c r="AJ204" s="109">
        <f t="shared" si="165"/>
        <v>8.0200656667687173</v>
      </c>
      <c r="AK204" s="109">
        <f t="shared" si="166"/>
        <v>-3.2152606811426252</v>
      </c>
      <c r="AL204" s="109">
        <f t="shared" si="167"/>
        <v>-8.2152606811426256</v>
      </c>
      <c r="AM204" s="109">
        <f t="shared" si="168"/>
        <v>1.7847393188573748</v>
      </c>
      <c r="AN204" s="109">
        <f t="shared" si="169"/>
        <v>-14.138467784238092</v>
      </c>
      <c r="AO204" s="109">
        <f t="shared" si="170"/>
        <v>7.7079464219528404</v>
      </c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27"/>
      <c r="BM204" s="27"/>
      <c r="BN204" s="27"/>
      <c r="BO204" s="27"/>
      <c r="BP204" s="27"/>
      <c r="BQ204" s="27"/>
      <c r="BR204" s="27"/>
      <c r="BS204" s="27"/>
      <c r="BT204" s="27"/>
      <c r="BU204" s="27"/>
      <c r="BV204" s="27"/>
      <c r="BW204" s="27"/>
      <c r="BX204" s="27"/>
      <c r="BY204" s="27"/>
      <c r="BZ204" s="27"/>
      <c r="CA204" s="27"/>
      <c r="CB204" s="27"/>
      <c r="CC204" s="27"/>
      <c r="CD204" s="27"/>
      <c r="CE204" s="27"/>
      <c r="CF204" s="27"/>
      <c r="CG204" s="27"/>
      <c r="CH204" s="27"/>
      <c r="CI204" s="27"/>
      <c r="CJ204" s="27"/>
      <c r="CK204" s="27"/>
      <c r="CL204" s="27"/>
      <c r="CM204" s="27"/>
      <c r="CN204" s="27"/>
      <c r="CO204" s="27"/>
      <c r="CP204" s="27"/>
      <c r="CQ204" s="27"/>
      <c r="CR204" s="27"/>
      <c r="CS204" s="27"/>
      <c r="CT204" s="27"/>
      <c r="CU204" s="27"/>
      <c r="CV204" s="27"/>
      <c r="CW204" s="27"/>
      <c r="CX204" s="27"/>
      <c r="CY204" s="27"/>
      <c r="CZ204" s="27"/>
      <c r="DA204" s="27"/>
      <c r="DB204" s="27"/>
      <c r="DC204" s="27"/>
      <c r="DD204" s="27"/>
      <c r="DE204" s="27"/>
      <c r="DF204" s="27"/>
      <c r="DG204" s="27"/>
      <c r="DH204" s="27"/>
      <c r="DI204" s="27"/>
      <c r="DJ204" s="27"/>
      <c r="DK204" s="27"/>
      <c r="DL204" s="27"/>
      <c r="DM204" s="27"/>
      <c r="DN204" s="27"/>
      <c r="DO204" s="27"/>
      <c r="DP204" s="27"/>
      <c r="DQ204" s="27"/>
      <c r="DR204" s="27"/>
      <c r="DS204" s="27"/>
      <c r="DT204" s="27"/>
      <c r="DU204" s="27"/>
      <c r="DV204" s="27"/>
      <c r="DW204" s="27"/>
      <c r="DX204" s="27"/>
    </row>
    <row r="205" spans="1:128" s="5" customFormat="1" x14ac:dyDescent="0.25">
      <c r="A205" s="124" t="s">
        <v>133</v>
      </c>
      <c r="B205" s="148" t="s">
        <v>134</v>
      </c>
      <c r="C205" s="123" t="s">
        <v>135</v>
      </c>
      <c r="D205" s="26">
        <v>4</v>
      </c>
      <c r="E205" s="91">
        <v>447.02959999999996</v>
      </c>
      <c r="F205" s="90">
        <f t="shared" si="171"/>
        <v>447.09999999999997</v>
      </c>
      <c r="G205" s="149">
        <v>6.0400000000000002E-2</v>
      </c>
      <c r="H205" s="149">
        <v>0.01</v>
      </c>
      <c r="I205" s="147">
        <f t="shared" si="172"/>
        <v>7.0400000000000004E-2</v>
      </c>
      <c r="J205" s="91">
        <f t="shared" si="173"/>
        <v>157.47461992225226</v>
      </c>
      <c r="K205" s="151">
        <v>446.43990000000002</v>
      </c>
      <c r="L205" s="122">
        <v>446.5</v>
      </c>
      <c r="M205" s="151"/>
      <c r="N205" s="151"/>
      <c r="O205" s="151">
        <v>6.0100000000000001E-2</v>
      </c>
      <c r="P205" s="161">
        <v>134.61000000000001</v>
      </c>
      <c r="Q205" s="24"/>
      <c r="R205" s="24"/>
      <c r="S205" s="24">
        <f t="shared" si="104"/>
        <v>-14.630681818181824</v>
      </c>
      <c r="T205" s="24">
        <f t="shared" si="105"/>
        <v>-14.519558728600757</v>
      </c>
      <c r="U205" s="115"/>
      <c r="V205" s="109">
        <f t="shared" si="151"/>
        <v>-3.469503045060887</v>
      </c>
      <c r="W205" s="109">
        <f t="shared" si="152"/>
        <v>-8.4695030450608861</v>
      </c>
      <c r="X205" s="109">
        <f t="shared" si="153"/>
        <v>1.530496954939113</v>
      </c>
      <c r="Y205" s="109">
        <f t="shared" si="154"/>
        <v>-11.094428087714254</v>
      </c>
      <c r="Z205" s="109">
        <f t="shared" si="155"/>
        <v>4.1554219975924802</v>
      </c>
      <c r="AA205" s="109">
        <f t="shared" si="156"/>
        <v>0.97847358121330807</v>
      </c>
      <c r="AB205" s="109">
        <f t="shared" si="157"/>
        <v>-4.0215264187866921</v>
      </c>
      <c r="AC205" s="109">
        <f t="shared" si="158"/>
        <v>5.9784735812133079</v>
      </c>
      <c r="AD205" s="109">
        <f t="shared" si="159"/>
        <v>-21.084872755454697</v>
      </c>
      <c r="AE205" s="109">
        <f t="shared" si="160"/>
        <v>23.041819917881313</v>
      </c>
      <c r="AF205" s="109">
        <f t="shared" si="161"/>
        <v>-3.0984216389208838</v>
      </c>
      <c r="AG205" s="109">
        <f t="shared" si="162"/>
        <v>-8.0984216389208843</v>
      </c>
      <c r="AH205" s="109">
        <f t="shared" si="163"/>
        <v>1.9015783610791162</v>
      </c>
      <c r="AI205" s="109">
        <f t="shared" si="164"/>
        <v>-14.216908944610486</v>
      </c>
      <c r="AJ205" s="109">
        <f t="shared" si="165"/>
        <v>8.0200656667687173</v>
      </c>
      <c r="AK205" s="109">
        <f t="shared" si="166"/>
        <v>-3.2152606811426252</v>
      </c>
      <c r="AL205" s="109">
        <f t="shared" si="167"/>
        <v>-8.2152606811426256</v>
      </c>
      <c r="AM205" s="109">
        <f t="shared" si="168"/>
        <v>1.7847393188573748</v>
      </c>
      <c r="AN205" s="109">
        <f t="shared" si="169"/>
        <v>-14.138467784238092</v>
      </c>
      <c r="AO205" s="109">
        <f t="shared" si="170"/>
        <v>7.7079464219528404</v>
      </c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  <c r="BM205" s="27"/>
      <c r="BN205" s="27"/>
      <c r="BO205" s="27"/>
      <c r="BP205" s="27"/>
      <c r="BQ205" s="27"/>
      <c r="BR205" s="27"/>
      <c r="BS205" s="27"/>
      <c r="BT205" s="27"/>
      <c r="BU205" s="27"/>
      <c r="BV205" s="27"/>
      <c r="BW205" s="27"/>
      <c r="BX205" s="27"/>
      <c r="BY205" s="27"/>
      <c r="BZ205" s="27"/>
      <c r="CA205" s="27"/>
      <c r="CB205" s="27"/>
      <c r="CC205" s="27"/>
      <c r="CD205" s="27"/>
      <c r="CE205" s="27"/>
      <c r="CF205" s="27"/>
      <c r="CG205" s="27"/>
      <c r="CH205" s="27"/>
      <c r="CI205" s="27"/>
      <c r="CJ205" s="27"/>
      <c r="CK205" s="27"/>
      <c r="CL205" s="27"/>
      <c r="CM205" s="27"/>
      <c r="CN205" s="27"/>
      <c r="CO205" s="27"/>
      <c r="CP205" s="27"/>
      <c r="CQ205" s="27"/>
      <c r="CR205" s="27"/>
      <c r="CS205" s="27"/>
      <c r="CT205" s="27"/>
      <c r="CU205" s="27"/>
      <c r="CV205" s="27"/>
      <c r="CW205" s="27"/>
      <c r="CX205" s="27"/>
      <c r="CY205" s="27"/>
      <c r="CZ205" s="27"/>
      <c r="DA205" s="27"/>
      <c r="DB205" s="27"/>
      <c r="DC205" s="27"/>
      <c r="DD205" s="27"/>
      <c r="DE205" s="27"/>
      <c r="DF205" s="27"/>
      <c r="DG205" s="27"/>
      <c r="DH205" s="27"/>
      <c r="DI205" s="27"/>
      <c r="DJ205" s="27"/>
      <c r="DK205" s="27"/>
      <c r="DL205" s="27"/>
      <c r="DM205" s="27"/>
      <c r="DN205" s="27"/>
      <c r="DO205" s="27"/>
      <c r="DP205" s="27"/>
      <c r="DQ205" s="27"/>
      <c r="DR205" s="27"/>
      <c r="DS205" s="27"/>
      <c r="DT205" s="27"/>
      <c r="DU205" s="27"/>
      <c r="DV205" s="27"/>
      <c r="DW205" s="27"/>
      <c r="DX205" s="27"/>
    </row>
    <row r="206" spans="1:128" s="5" customFormat="1" x14ac:dyDescent="0.25">
      <c r="A206" s="124" t="s">
        <v>133</v>
      </c>
      <c r="B206" s="148" t="s">
        <v>134</v>
      </c>
      <c r="C206" s="123" t="s">
        <v>135</v>
      </c>
      <c r="D206" s="26">
        <v>5</v>
      </c>
      <c r="E206" s="91">
        <v>446.60120000000001</v>
      </c>
      <c r="F206" s="90">
        <f t="shared" si="171"/>
        <v>446.7</v>
      </c>
      <c r="G206" s="149">
        <v>8.9200000000000002E-2</v>
      </c>
      <c r="H206" s="149">
        <v>9.5999999999999992E-3</v>
      </c>
      <c r="I206" s="147">
        <f t="shared" si="172"/>
        <v>9.8799999999999999E-2</v>
      </c>
      <c r="J206" s="91">
        <f t="shared" si="173"/>
        <v>221.20798682287341</v>
      </c>
      <c r="K206" s="151">
        <v>446.00839999999999</v>
      </c>
      <c r="L206" s="122">
        <v>446.1</v>
      </c>
      <c r="M206" s="151"/>
      <c r="N206" s="151"/>
      <c r="O206" s="151">
        <v>9.1600000000000001E-2</v>
      </c>
      <c r="P206" s="161">
        <v>205.36</v>
      </c>
      <c r="Q206" s="24"/>
      <c r="R206" s="24"/>
      <c r="S206" s="24">
        <f t="shared" ref="S206:S219" si="174">((O206-I206)/I206)*100</f>
        <v>-7.2874493927125483</v>
      </c>
      <c r="T206" s="24">
        <f t="shared" ref="T206:T219" si="175">((P206-J206)/J206)*100</f>
        <v>-7.1642923252871791</v>
      </c>
      <c r="U206" s="115"/>
      <c r="V206" s="109">
        <f t="shared" si="151"/>
        <v>-3.469503045060887</v>
      </c>
      <c r="W206" s="109">
        <f t="shared" si="152"/>
        <v>-8.4695030450608861</v>
      </c>
      <c r="X206" s="109">
        <f t="shared" si="153"/>
        <v>1.530496954939113</v>
      </c>
      <c r="Y206" s="109">
        <f t="shared" si="154"/>
        <v>-11.094428087714254</v>
      </c>
      <c r="Z206" s="109">
        <f t="shared" si="155"/>
        <v>4.1554219975924802</v>
      </c>
      <c r="AA206" s="109">
        <f t="shared" si="156"/>
        <v>0.97847358121330807</v>
      </c>
      <c r="AB206" s="109">
        <f t="shared" si="157"/>
        <v>-4.0215264187866921</v>
      </c>
      <c r="AC206" s="109">
        <f t="shared" si="158"/>
        <v>5.9784735812133079</v>
      </c>
      <c r="AD206" s="109">
        <f t="shared" si="159"/>
        <v>-21.084872755454697</v>
      </c>
      <c r="AE206" s="109">
        <f t="shared" si="160"/>
        <v>23.041819917881313</v>
      </c>
      <c r="AF206" s="109">
        <f t="shared" si="161"/>
        <v>-3.0984216389208838</v>
      </c>
      <c r="AG206" s="109">
        <f t="shared" si="162"/>
        <v>-8.0984216389208843</v>
      </c>
      <c r="AH206" s="109">
        <f t="shared" si="163"/>
        <v>1.9015783610791162</v>
      </c>
      <c r="AI206" s="109">
        <f t="shared" si="164"/>
        <v>-14.216908944610486</v>
      </c>
      <c r="AJ206" s="109">
        <f t="shared" si="165"/>
        <v>8.0200656667687173</v>
      </c>
      <c r="AK206" s="109">
        <f t="shared" si="166"/>
        <v>-3.2152606811426252</v>
      </c>
      <c r="AL206" s="109">
        <f t="shared" si="167"/>
        <v>-8.2152606811426256</v>
      </c>
      <c r="AM206" s="109">
        <f t="shared" si="168"/>
        <v>1.7847393188573748</v>
      </c>
      <c r="AN206" s="109">
        <f t="shared" si="169"/>
        <v>-14.138467784238092</v>
      </c>
      <c r="AO206" s="109">
        <f t="shared" si="170"/>
        <v>7.7079464219528404</v>
      </c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  <c r="BM206" s="27"/>
      <c r="BN206" s="27"/>
      <c r="BO206" s="27"/>
      <c r="BP206" s="27"/>
      <c r="BQ206" s="27"/>
      <c r="BR206" s="27"/>
      <c r="BS206" s="27"/>
      <c r="BT206" s="27"/>
      <c r="BU206" s="27"/>
      <c r="BV206" s="27"/>
      <c r="BW206" s="27"/>
      <c r="BX206" s="27"/>
      <c r="BY206" s="27"/>
      <c r="BZ206" s="27"/>
      <c r="CA206" s="27"/>
      <c r="CB206" s="27"/>
      <c r="CC206" s="27"/>
      <c r="CD206" s="27"/>
      <c r="CE206" s="27"/>
      <c r="CF206" s="27"/>
      <c r="CG206" s="27"/>
      <c r="CH206" s="27"/>
      <c r="CI206" s="27"/>
      <c r="CJ206" s="27"/>
      <c r="CK206" s="27"/>
      <c r="CL206" s="27"/>
      <c r="CM206" s="27"/>
      <c r="CN206" s="27"/>
      <c r="CO206" s="27"/>
      <c r="CP206" s="27"/>
      <c r="CQ206" s="27"/>
      <c r="CR206" s="27"/>
      <c r="CS206" s="27"/>
      <c r="CT206" s="27"/>
      <c r="CU206" s="27"/>
      <c r="CV206" s="27"/>
      <c r="CW206" s="27"/>
      <c r="CX206" s="27"/>
      <c r="CY206" s="27"/>
      <c r="CZ206" s="27"/>
      <c r="DA206" s="27"/>
      <c r="DB206" s="27"/>
      <c r="DC206" s="27"/>
      <c r="DD206" s="27"/>
      <c r="DE206" s="27"/>
      <c r="DF206" s="27"/>
      <c r="DG206" s="27"/>
      <c r="DH206" s="27"/>
      <c r="DI206" s="27"/>
      <c r="DJ206" s="27"/>
      <c r="DK206" s="27"/>
      <c r="DL206" s="27"/>
      <c r="DM206" s="27"/>
      <c r="DN206" s="27"/>
      <c r="DO206" s="27"/>
      <c r="DP206" s="27"/>
      <c r="DQ206" s="27"/>
      <c r="DR206" s="27"/>
      <c r="DS206" s="27"/>
      <c r="DT206" s="27"/>
      <c r="DU206" s="27"/>
      <c r="DV206" s="27"/>
      <c r="DW206" s="27"/>
      <c r="DX206" s="27"/>
    </row>
    <row r="207" spans="1:128" s="5" customFormat="1" x14ac:dyDescent="0.25">
      <c r="A207" s="124" t="s">
        <v>133</v>
      </c>
      <c r="B207" s="148" t="s">
        <v>134</v>
      </c>
      <c r="C207" s="123" t="s">
        <v>135</v>
      </c>
      <c r="D207" s="26">
        <v>6</v>
      </c>
      <c r="E207" s="91">
        <v>446.95060000000001</v>
      </c>
      <c r="F207" s="90">
        <f t="shared" si="171"/>
        <v>447.09999999999997</v>
      </c>
      <c r="G207" s="149">
        <v>0.12959999999999999</v>
      </c>
      <c r="H207" s="149">
        <v>1.9800000000000002E-2</v>
      </c>
      <c r="I207" s="147">
        <f t="shared" si="172"/>
        <v>0.14940000000000001</v>
      </c>
      <c r="J207" s="91">
        <f t="shared" si="173"/>
        <v>334.22296922584854</v>
      </c>
      <c r="K207" s="151">
        <v>446.36739999999998</v>
      </c>
      <c r="L207" s="122">
        <v>446.5</v>
      </c>
      <c r="M207" s="151">
        <v>0.12189999999999999</v>
      </c>
      <c r="N207" s="151">
        <v>1.0699999999999999E-2</v>
      </c>
      <c r="O207" s="151">
        <v>0.1326</v>
      </c>
      <c r="P207" s="161">
        <v>297.05</v>
      </c>
      <c r="Q207" s="24">
        <f t="shared" ref="Q207:Q210" si="176">((M207-G207)/G207)*100</f>
        <v>-5.9413580246913575</v>
      </c>
      <c r="R207" s="24">
        <f t="shared" ref="R207:R210" si="177">((N207-H207)/H207)*100</f>
        <v>-45.959595959595966</v>
      </c>
      <c r="S207" s="24">
        <f t="shared" si="174"/>
        <v>-11.24497991967872</v>
      </c>
      <c r="T207" s="24">
        <f t="shared" si="175"/>
        <v>-11.122206625101578</v>
      </c>
      <c r="U207" s="115"/>
      <c r="V207" s="109">
        <f t="shared" si="151"/>
        <v>-3.469503045060887</v>
      </c>
      <c r="W207" s="109">
        <f t="shared" si="152"/>
        <v>-8.4695030450608861</v>
      </c>
      <c r="X207" s="109">
        <f t="shared" si="153"/>
        <v>1.530496954939113</v>
      </c>
      <c r="Y207" s="109">
        <f t="shared" si="154"/>
        <v>-11.094428087714254</v>
      </c>
      <c r="Z207" s="109">
        <f t="shared" si="155"/>
        <v>4.1554219975924802</v>
      </c>
      <c r="AA207" s="109">
        <f t="shared" si="156"/>
        <v>0.97847358121330807</v>
      </c>
      <c r="AB207" s="109">
        <f t="shared" si="157"/>
        <v>-4.0215264187866921</v>
      </c>
      <c r="AC207" s="109">
        <f t="shared" si="158"/>
        <v>5.9784735812133079</v>
      </c>
      <c r="AD207" s="109">
        <f t="shared" si="159"/>
        <v>-21.084872755454697</v>
      </c>
      <c r="AE207" s="109">
        <f t="shared" si="160"/>
        <v>23.041819917881313</v>
      </c>
      <c r="AF207" s="109">
        <f t="shared" si="161"/>
        <v>-3.0984216389208838</v>
      </c>
      <c r="AG207" s="109">
        <f t="shared" si="162"/>
        <v>-8.0984216389208843</v>
      </c>
      <c r="AH207" s="109">
        <f t="shared" si="163"/>
        <v>1.9015783610791162</v>
      </c>
      <c r="AI207" s="109">
        <f t="shared" si="164"/>
        <v>-14.216908944610486</v>
      </c>
      <c r="AJ207" s="109">
        <f t="shared" si="165"/>
        <v>8.0200656667687173</v>
      </c>
      <c r="AK207" s="109">
        <f t="shared" si="166"/>
        <v>-3.2152606811426252</v>
      </c>
      <c r="AL207" s="109">
        <f t="shared" si="167"/>
        <v>-8.2152606811426256</v>
      </c>
      <c r="AM207" s="109">
        <f t="shared" si="168"/>
        <v>1.7847393188573748</v>
      </c>
      <c r="AN207" s="109">
        <f t="shared" si="169"/>
        <v>-14.138467784238092</v>
      </c>
      <c r="AO207" s="109">
        <f t="shared" si="170"/>
        <v>7.7079464219528404</v>
      </c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27"/>
      <c r="BK207" s="27"/>
      <c r="BL207" s="27"/>
      <c r="BM207" s="27"/>
      <c r="BN207" s="27"/>
      <c r="BO207" s="27"/>
      <c r="BP207" s="27"/>
      <c r="BQ207" s="27"/>
      <c r="BR207" s="27"/>
      <c r="BS207" s="27"/>
      <c r="BT207" s="27"/>
      <c r="BU207" s="27"/>
      <c r="BV207" s="27"/>
      <c r="BW207" s="27"/>
      <c r="BX207" s="27"/>
      <c r="BY207" s="27"/>
      <c r="BZ207" s="27"/>
      <c r="CA207" s="27"/>
      <c r="CB207" s="27"/>
      <c r="CC207" s="27"/>
      <c r="CD207" s="27"/>
      <c r="CE207" s="27"/>
      <c r="CF207" s="27"/>
      <c r="CG207" s="27"/>
      <c r="CH207" s="27"/>
      <c r="CI207" s="27"/>
      <c r="CJ207" s="27"/>
      <c r="CK207" s="27"/>
      <c r="CL207" s="27"/>
      <c r="CM207" s="27"/>
      <c r="CN207" s="27"/>
      <c r="CO207" s="27"/>
      <c r="CP207" s="27"/>
      <c r="CQ207" s="27"/>
      <c r="CR207" s="27"/>
      <c r="CS207" s="27"/>
      <c r="CT207" s="27"/>
      <c r="CU207" s="27"/>
      <c r="CV207" s="27"/>
      <c r="CW207" s="27"/>
      <c r="CX207" s="27"/>
      <c r="CY207" s="27"/>
      <c r="CZ207" s="27"/>
      <c r="DA207" s="27"/>
      <c r="DB207" s="27"/>
      <c r="DC207" s="27"/>
      <c r="DD207" s="27"/>
      <c r="DE207" s="27"/>
      <c r="DF207" s="27"/>
      <c r="DG207" s="27"/>
      <c r="DH207" s="27"/>
      <c r="DI207" s="27"/>
      <c r="DJ207" s="27"/>
      <c r="DK207" s="27"/>
      <c r="DL207" s="27"/>
      <c r="DM207" s="27"/>
      <c r="DN207" s="27"/>
      <c r="DO207" s="27"/>
      <c r="DP207" s="27"/>
      <c r="DQ207" s="27"/>
      <c r="DR207" s="27"/>
      <c r="DS207" s="27"/>
      <c r="DT207" s="27"/>
      <c r="DU207" s="27"/>
      <c r="DV207" s="27"/>
      <c r="DW207" s="27"/>
      <c r="DX207" s="27"/>
    </row>
    <row r="208" spans="1:128" s="5" customFormat="1" x14ac:dyDescent="0.25">
      <c r="A208" s="124" t="s">
        <v>133</v>
      </c>
      <c r="B208" s="148" t="s">
        <v>134</v>
      </c>
      <c r="C208" s="123" t="s">
        <v>135</v>
      </c>
      <c r="D208" s="26">
        <v>7</v>
      </c>
      <c r="E208" s="91">
        <v>445.89210000000003</v>
      </c>
      <c r="F208" s="90">
        <f t="shared" si="171"/>
        <v>446.2</v>
      </c>
      <c r="G208" s="149">
        <v>0.2555</v>
      </c>
      <c r="H208" s="149">
        <v>5.2400000000000002E-2</v>
      </c>
      <c r="I208" s="147">
        <f t="shared" si="172"/>
        <v>0.30790000000000001</v>
      </c>
      <c r="J208" s="91">
        <f t="shared" si="173"/>
        <v>690.34590739469672</v>
      </c>
      <c r="K208" s="151">
        <v>445.61869999999999</v>
      </c>
      <c r="L208" s="122">
        <v>445.9</v>
      </c>
      <c r="M208" s="151">
        <v>0.24279999999999999</v>
      </c>
      <c r="N208" s="151">
        <v>3.85E-2</v>
      </c>
      <c r="O208" s="151">
        <v>0.28129999999999999</v>
      </c>
      <c r="P208" s="161">
        <v>631.11</v>
      </c>
      <c r="Q208" s="24">
        <f t="shared" si="176"/>
        <v>-4.9706457925636069</v>
      </c>
      <c r="R208" s="24">
        <f t="shared" si="177"/>
        <v>-26.52671755725191</v>
      </c>
      <c r="S208" s="24">
        <f t="shared" si="174"/>
        <v>-8.6391685612211795</v>
      </c>
      <c r="T208" s="24">
        <f t="shared" si="175"/>
        <v>-8.5806125248497089</v>
      </c>
      <c r="U208" s="115"/>
      <c r="V208" s="109">
        <f t="shared" si="151"/>
        <v>-3.469503045060887</v>
      </c>
      <c r="W208" s="109">
        <f t="shared" si="152"/>
        <v>-8.4695030450608861</v>
      </c>
      <c r="X208" s="109">
        <f t="shared" si="153"/>
        <v>1.530496954939113</v>
      </c>
      <c r="Y208" s="109">
        <f t="shared" si="154"/>
        <v>-11.094428087714254</v>
      </c>
      <c r="Z208" s="109">
        <f t="shared" si="155"/>
        <v>4.1554219975924802</v>
      </c>
      <c r="AA208" s="109">
        <f t="shared" si="156"/>
        <v>0.97847358121330807</v>
      </c>
      <c r="AB208" s="109">
        <f t="shared" si="157"/>
        <v>-4.0215264187866921</v>
      </c>
      <c r="AC208" s="109">
        <f t="shared" si="158"/>
        <v>5.9784735812133079</v>
      </c>
      <c r="AD208" s="109">
        <f t="shared" si="159"/>
        <v>-21.084872755454697</v>
      </c>
      <c r="AE208" s="109">
        <f t="shared" si="160"/>
        <v>23.041819917881313</v>
      </c>
      <c r="AF208" s="109">
        <f t="shared" si="161"/>
        <v>-3.0984216389208838</v>
      </c>
      <c r="AG208" s="109">
        <f t="shared" si="162"/>
        <v>-8.0984216389208843</v>
      </c>
      <c r="AH208" s="109">
        <f t="shared" si="163"/>
        <v>1.9015783610791162</v>
      </c>
      <c r="AI208" s="109">
        <f t="shared" si="164"/>
        <v>-14.216908944610486</v>
      </c>
      <c r="AJ208" s="109">
        <f t="shared" si="165"/>
        <v>8.0200656667687173</v>
      </c>
      <c r="AK208" s="109">
        <f t="shared" si="166"/>
        <v>-3.2152606811426252</v>
      </c>
      <c r="AL208" s="109">
        <f t="shared" si="167"/>
        <v>-8.2152606811426256</v>
      </c>
      <c r="AM208" s="109">
        <f t="shared" si="168"/>
        <v>1.7847393188573748</v>
      </c>
      <c r="AN208" s="109">
        <f t="shared" si="169"/>
        <v>-14.138467784238092</v>
      </c>
      <c r="AO208" s="109">
        <f t="shared" si="170"/>
        <v>7.7079464219528404</v>
      </c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  <c r="BM208" s="27"/>
      <c r="BN208" s="27"/>
      <c r="BO208" s="27"/>
      <c r="BP208" s="27"/>
      <c r="BQ208" s="27"/>
      <c r="BR208" s="27"/>
      <c r="BS208" s="27"/>
      <c r="BT208" s="27"/>
      <c r="BU208" s="27"/>
      <c r="BV208" s="27"/>
      <c r="BW208" s="27"/>
      <c r="BX208" s="27"/>
      <c r="BY208" s="27"/>
      <c r="BZ208" s="27"/>
      <c r="CA208" s="27"/>
      <c r="CB208" s="27"/>
      <c r="CC208" s="27"/>
      <c r="CD208" s="27"/>
      <c r="CE208" s="27"/>
      <c r="CF208" s="27"/>
      <c r="CG208" s="27"/>
      <c r="CH208" s="27"/>
      <c r="CI208" s="27"/>
      <c r="CJ208" s="27"/>
      <c r="CK208" s="27"/>
      <c r="CL208" s="27"/>
      <c r="CM208" s="27"/>
      <c r="CN208" s="27"/>
      <c r="CO208" s="27"/>
      <c r="CP208" s="27"/>
      <c r="CQ208" s="27"/>
      <c r="CR208" s="27"/>
      <c r="CS208" s="27"/>
      <c r="CT208" s="27"/>
      <c r="CU208" s="27"/>
      <c r="CV208" s="27"/>
      <c r="CW208" s="27"/>
      <c r="CX208" s="27"/>
      <c r="CY208" s="27"/>
      <c r="CZ208" s="27"/>
      <c r="DA208" s="27"/>
      <c r="DB208" s="27"/>
      <c r="DC208" s="27"/>
      <c r="DD208" s="27"/>
      <c r="DE208" s="27"/>
      <c r="DF208" s="27"/>
      <c r="DG208" s="27"/>
      <c r="DH208" s="27"/>
      <c r="DI208" s="27"/>
      <c r="DJ208" s="27"/>
      <c r="DK208" s="27"/>
      <c r="DL208" s="27"/>
      <c r="DM208" s="27"/>
      <c r="DN208" s="27"/>
      <c r="DO208" s="27"/>
      <c r="DP208" s="27"/>
      <c r="DQ208" s="27"/>
      <c r="DR208" s="27"/>
      <c r="DS208" s="27"/>
      <c r="DT208" s="27"/>
      <c r="DU208" s="27"/>
      <c r="DV208" s="27"/>
      <c r="DW208" s="27"/>
      <c r="DX208" s="27"/>
    </row>
    <row r="209" spans="1:128" s="5" customFormat="1" x14ac:dyDescent="0.25">
      <c r="A209" s="124" t="s">
        <v>133</v>
      </c>
      <c r="B209" s="148" t="s">
        <v>134</v>
      </c>
      <c r="C209" s="123" t="s">
        <v>135</v>
      </c>
      <c r="D209" s="26">
        <v>8</v>
      </c>
      <c r="E209" s="91">
        <v>447.30369999999999</v>
      </c>
      <c r="F209" s="90">
        <f t="shared" si="171"/>
        <v>447.9</v>
      </c>
      <c r="G209" s="149">
        <v>0.49680000000000002</v>
      </c>
      <c r="H209" s="149">
        <v>9.9500000000000005E-2</v>
      </c>
      <c r="I209" s="147">
        <f t="shared" si="172"/>
        <v>0.59630000000000005</v>
      </c>
      <c r="J209" s="91">
        <f t="shared" si="173"/>
        <v>1332.4284291171762</v>
      </c>
      <c r="K209" s="151">
        <v>446.63600000000002</v>
      </c>
      <c r="L209" s="122">
        <v>447.2</v>
      </c>
      <c r="M209" s="151">
        <v>0.47089999999999999</v>
      </c>
      <c r="N209" s="151">
        <v>9.3100000000000002E-2</v>
      </c>
      <c r="O209" s="151">
        <v>0.56399999999999995</v>
      </c>
      <c r="P209" s="161">
        <v>1262.17</v>
      </c>
      <c r="Q209" s="24">
        <f t="shared" si="176"/>
        <v>-5.2133655394525027</v>
      </c>
      <c r="R209" s="24">
        <f t="shared" si="177"/>
        <v>-6.4321608040201026</v>
      </c>
      <c r="S209" s="24">
        <f t="shared" si="174"/>
        <v>-5.4167365420090734</v>
      </c>
      <c r="T209" s="24">
        <f t="shared" si="175"/>
        <v>-5.272960827151298</v>
      </c>
      <c r="U209" s="115"/>
      <c r="V209" s="109">
        <f t="shared" si="151"/>
        <v>-3.469503045060887</v>
      </c>
      <c r="W209" s="109">
        <f t="shared" si="152"/>
        <v>-8.4695030450608861</v>
      </c>
      <c r="X209" s="109">
        <f t="shared" si="153"/>
        <v>1.530496954939113</v>
      </c>
      <c r="Y209" s="109">
        <f t="shared" si="154"/>
        <v>-11.094428087714254</v>
      </c>
      <c r="Z209" s="109">
        <f t="shared" si="155"/>
        <v>4.1554219975924802</v>
      </c>
      <c r="AA209" s="109">
        <f t="shared" si="156"/>
        <v>0.97847358121330807</v>
      </c>
      <c r="AB209" s="109">
        <f t="shared" si="157"/>
        <v>-4.0215264187866921</v>
      </c>
      <c r="AC209" s="109">
        <f t="shared" si="158"/>
        <v>5.9784735812133079</v>
      </c>
      <c r="AD209" s="109">
        <f t="shared" si="159"/>
        <v>-21.084872755454697</v>
      </c>
      <c r="AE209" s="109">
        <f t="shared" si="160"/>
        <v>23.041819917881313</v>
      </c>
      <c r="AF209" s="109">
        <f t="shared" si="161"/>
        <v>-3.0984216389208838</v>
      </c>
      <c r="AG209" s="109">
        <f t="shared" si="162"/>
        <v>-8.0984216389208843</v>
      </c>
      <c r="AH209" s="109">
        <f t="shared" si="163"/>
        <v>1.9015783610791162</v>
      </c>
      <c r="AI209" s="109">
        <f t="shared" si="164"/>
        <v>-14.216908944610486</v>
      </c>
      <c r="AJ209" s="109">
        <f t="shared" si="165"/>
        <v>8.0200656667687173</v>
      </c>
      <c r="AK209" s="109">
        <f t="shared" si="166"/>
        <v>-3.2152606811426252</v>
      </c>
      <c r="AL209" s="109">
        <f t="shared" si="167"/>
        <v>-8.2152606811426256</v>
      </c>
      <c r="AM209" s="109">
        <f t="shared" si="168"/>
        <v>1.7847393188573748</v>
      </c>
      <c r="AN209" s="109">
        <f t="shared" si="169"/>
        <v>-14.138467784238092</v>
      </c>
      <c r="AO209" s="109">
        <f t="shared" si="170"/>
        <v>7.7079464219528404</v>
      </c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  <c r="BM209" s="27"/>
      <c r="BN209" s="27"/>
      <c r="BO209" s="27"/>
      <c r="BP209" s="27"/>
      <c r="BQ209" s="27"/>
      <c r="BR209" s="27"/>
      <c r="BS209" s="27"/>
      <c r="BT209" s="27"/>
      <c r="BU209" s="27"/>
      <c r="BV209" s="27"/>
      <c r="BW209" s="27"/>
      <c r="BX209" s="27"/>
      <c r="BY209" s="27"/>
      <c r="BZ209" s="27"/>
      <c r="CA209" s="27"/>
      <c r="CB209" s="27"/>
      <c r="CC209" s="27"/>
      <c r="CD209" s="27"/>
      <c r="CE209" s="27"/>
      <c r="CF209" s="27"/>
      <c r="CG209" s="27"/>
      <c r="CH209" s="27"/>
      <c r="CI209" s="27"/>
      <c r="CJ209" s="27"/>
      <c r="CK209" s="27"/>
      <c r="CL209" s="27"/>
      <c r="CM209" s="27"/>
      <c r="CN209" s="27"/>
      <c r="CO209" s="27"/>
      <c r="CP209" s="27"/>
      <c r="CQ209" s="27"/>
      <c r="CR209" s="27"/>
      <c r="CS209" s="27"/>
      <c r="CT209" s="27"/>
      <c r="CU209" s="27"/>
      <c r="CV209" s="27"/>
      <c r="CW209" s="27"/>
      <c r="CX209" s="27"/>
      <c r="CY209" s="27"/>
      <c r="CZ209" s="27"/>
      <c r="DA209" s="27"/>
      <c r="DB209" s="27"/>
      <c r="DC209" s="27"/>
      <c r="DD209" s="27"/>
      <c r="DE209" s="27"/>
      <c r="DF209" s="27"/>
      <c r="DG209" s="27"/>
      <c r="DH209" s="27"/>
      <c r="DI209" s="27"/>
      <c r="DJ209" s="27"/>
      <c r="DK209" s="27"/>
      <c r="DL209" s="27"/>
      <c r="DM209" s="27"/>
      <c r="DN209" s="27"/>
      <c r="DO209" s="27"/>
      <c r="DP209" s="27"/>
      <c r="DQ209" s="27"/>
      <c r="DR209" s="27"/>
      <c r="DS209" s="27"/>
      <c r="DT209" s="27"/>
      <c r="DU209" s="27"/>
      <c r="DV209" s="27"/>
      <c r="DW209" s="27"/>
      <c r="DX209" s="27"/>
    </row>
    <row r="210" spans="1:128" s="5" customFormat="1" x14ac:dyDescent="0.25">
      <c r="A210" s="124" t="s">
        <v>133</v>
      </c>
      <c r="B210" s="148" t="s">
        <v>134</v>
      </c>
      <c r="C210" s="123" t="s">
        <v>135</v>
      </c>
      <c r="D210" s="26">
        <v>9</v>
      </c>
      <c r="E210" s="91">
        <v>447.45139999999998</v>
      </c>
      <c r="F210" s="90">
        <f t="shared" si="171"/>
        <v>449.29999999999995</v>
      </c>
      <c r="G210" s="149">
        <v>1.5961000000000001</v>
      </c>
      <c r="H210" s="149">
        <v>0.2525</v>
      </c>
      <c r="I210" s="147">
        <f t="shared" si="172"/>
        <v>1.8486</v>
      </c>
      <c r="J210" s="91">
        <f t="shared" si="173"/>
        <v>4124.9672448417805</v>
      </c>
      <c r="K210" s="151">
        <v>446.97179999999997</v>
      </c>
      <c r="L210" s="122">
        <v>448.6</v>
      </c>
      <c r="M210" s="151">
        <v>1.5510999999999999</v>
      </c>
      <c r="N210" s="151">
        <v>7.7100000000000002E-2</v>
      </c>
      <c r="O210" s="151">
        <v>1.6282000000000001</v>
      </c>
      <c r="P210" s="161">
        <v>3637.73</v>
      </c>
      <c r="Q210" s="24">
        <f t="shared" si="176"/>
        <v>-2.8193722197857372</v>
      </c>
      <c r="R210" s="24">
        <f t="shared" si="177"/>
        <v>-69.465346534653463</v>
      </c>
      <c r="S210" s="24">
        <f t="shared" si="174"/>
        <v>-11.92253597316888</v>
      </c>
      <c r="T210" s="24">
        <f t="shared" si="175"/>
        <v>-11.811905790308142</v>
      </c>
      <c r="U210" s="115"/>
      <c r="V210" s="109">
        <f t="shared" si="151"/>
        <v>-3.469503045060887</v>
      </c>
      <c r="W210" s="109">
        <f t="shared" si="152"/>
        <v>-8.4695030450608861</v>
      </c>
      <c r="X210" s="109">
        <f t="shared" si="153"/>
        <v>1.530496954939113</v>
      </c>
      <c r="Y210" s="109">
        <f t="shared" si="154"/>
        <v>-11.094428087714254</v>
      </c>
      <c r="Z210" s="109">
        <f t="shared" si="155"/>
        <v>4.1554219975924802</v>
      </c>
      <c r="AA210" s="109">
        <f t="shared" si="156"/>
        <v>0.97847358121330807</v>
      </c>
      <c r="AB210" s="109">
        <f t="shared" si="157"/>
        <v>-4.0215264187866921</v>
      </c>
      <c r="AC210" s="109">
        <f t="shared" si="158"/>
        <v>5.9784735812133079</v>
      </c>
      <c r="AD210" s="109">
        <f t="shared" si="159"/>
        <v>-21.084872755454697</v>
      </c>
      <c r="AE210" s="109">
        <f t="shared" si="160"/>
        <v>23.041819917881313</v>
      </c>
      <c r="AF210" s="109">
        <f t="shared" si="161"/>
        <v>-3.0984216389208838</v>
      </c>
      <c r="AG210" s="109">
        <f t="shared" si="162"/>
        <v>-8.0984216389208843</v>
      </c>
      <c r="AH210" s="109">
        <f t="shared" si="163"/>
        <v>1.9015783610791162</v>
      </c>
      <c r="AI210" s="109">
        <f t="shared" si="164"/>
        <v>-14.216908944610486</v>
      </c>
      <c r="AJ210" s="109">
        <f t="shared" si="165"/>
        <v>8.0200656667687173</v>
      </c>
      <c r="AK210" s="109">
        <f t="shared" si="166"/>
        <v>-3.2152606811426252</v>
      </c>
      <c r="AL210" s="109">
        <f t="shared" si="167"/>
        <v>-8.2152606811426256</v>
      </c>
      <c r="AM210" s="109">
        <f t="shared" si="168"/>
        <v>1.7847393188573748</v>
      </c>
      <c r="AN210" s="109">
        <f t="shared" si="169"/>
        <v>-14.138467784238092</v>
      </c>
      <c r="AO210" s="109">
        <f t="shared" si="170"/>
        <v>7.7079464219528404</v>
      </c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  <c r="BM210" s="27"/>
      <c r="BN210" s="27"/>
      <c r="BO210" s="27"/>
      <c r="BP210" s="27"/>
      <c r="BQ210" s="27"/>
      <c r="BR210" s="27"/>
      <c r="BS210" s="27"/>
      <c r="BT210" s="27"/>
      <c r="BU210" s="27"/>
      <c r="BV210" s="27"/>
      <c r="BW210" s="27"/>
      <c r="BX210" s="27"/>
      <c r="BY210" s="27"/>
      <c r="BZ210" s="27"/>
      <c r="CA210" s="27"/>
      <c r="CB210" s="27"/>
      <c r="CC210" s="27"/>
      <c r="CD210" s="27"/>
      <c r="CE210" s="27"/>
      <c r="CF210" s="27"/>
      <c r="CG210" s="27"/>
      <c r="CH210" s="27"/>
      <c r="CI210" s="27"/>
      <c r="CJ210" s="27"/>
      <c r="CK210" s="27"/>
      <c r="CL210" s="27"/>
      <c r="CM210" s="27"/>
      <c r="CN210" s="27"/>
      <c r="CO210" s="27"/>
      <c r="CP210" s="27"/>
      <c r="CQ210" s="27"/>
      <c r="CR210" s="27"/>
      <c r="CS210" s="27"/>
      <c r="CT210" s="27"/>
      <c r="CU210" s="27"/>
      <c r="CV210" s="27"/>
      <c r="CW210" s="27"/>
      <c r="CX210" s="27"/>
      <c r="CY210" s="27"/>
      <c r="CZ210" s="27"/>
      <c r="DA210" s="27"/>
      <c r="DB210" s="27"/>
      <c r="DC210" s="27"/>
      <c r="DD210" s="27"/>
      <c r="DE210" s="27"/>
      <c r="DF210" s="27"/>
      <c r="DG210" s="27"/>
      <c r="DH210" s="27"/>
      <c r="DI210" s="27"/>
      <c r="DJ210" s="27"/>
      <c r="DK210" s="27"/>
      <c r="DL210" s="27"/>
      <c r="DM210" s="27"/>
      <c r="DN210" s="27"/>
      <c r="DO210" s="27"/>
      <c r="DP210" s="27"/>
      <c r="DQ210" s="27"/>
      <c r="DR210" s="27"/>
      <c r="DS210" s="27"/>
      <c r="DT210" s="27"/>
      <c r="DU210" s="27"/>
      <c r="DV210" s="27"/>
      <c r="DW210" s="27"/>
      <c r="DX210" s="27"/>
    </row>
    <row r="211" spans="1:128" s="5" customFormat="1" x14ac:dyDescent="0.25">
      <c r="A211" s="124" t="s">
        <v>143</v>
      </c>
      <c r="B211" s="148" t="s">
        <v>144</v>
      </c>
      <c r="C211" s="123" t="s">
        <v>145</v>
      </c>
      <c r="D211" s="26">
        <v>1</v>
      </c>
      <c r="E211" s="91">
        <v>446.47489999999993</v>
      </c>
      <c r="F211" s="90">
        <f t="shared" ref="F211:F219" si="178">E211+G211+H211</f>
        <v>446.49999999999994</v>
      </c>
      <c r="G211" s="149">
        <v>1.5100000000000001E-2</v>
      </c>
      <c r="H211" s="149">
        <v>0.01</v>
      </c>
      <c r="I211" s="147">
        <f t="shared" ref="I211:I219" si="179">G211+H211</f>
        <v>2.5100000000000001E-2</v>
      </c>
      <c r="J211" s="91">
        <f t="shared" ref="J211:J219" si="180">(1.6061/(1.6061-(I211/F211)))*(I211/F211)*1000000</f>
        <v>56.216973245866981</v>
      </c>
      <c r="K211" s="161">
        <v>446.29</v>
      </c>
      <c r="L211" s="122">
        <v>446.3</v>
      </c>
      <c r="M211" s="151"/>
      <c r="N211" s="151"/>
      <c r="O211" s="151">
        <v>1.7500000000000002E-2</v>
      </c>
      <c r="P211" s="161">
        <v>39.21</v>
      </c>
      <c r="Q211" s="24"/>
      <c r="R211" s="24"/>
      <c r="S211" s="24">
        <f t="shared" si="174"/>
        <v>-30.278884462151389</v>
      </c>
      <c r="T211" s="24">
        <f t="shared" si="175"/>
        <v>-30.252381556520952</v>
      </c>
      <c r="U211" s="117"/>
      <c r="V211" s="109">
        <f t="shared" ref="V211:V219" si="181">$Q$224</f>
        <v>-3.469503045060887</v>
      </c>
      <c r="W211" s="109">
        <f t="shared" ref="W211:W219" si="182">$Q$224-5</f>
        <v>-8.4695030450608861</v>
      </c>
      <c r="X211" s="109">
        <f t="shared" ref="X211:X219" si="183">$Q$224+5</f>
        <v>1.530496954939113</v>
      </c>
      <c r="Y211" s="109">
        <f t="shared" ref="Y211:Y219" si="184">($Q$224-(3*$Q$227))</f>
        <v>-11.094428087714254</v>
      </c>
      <c r="Z211" s="109">
        <f t="shared" ref="Z211:Z219" si="185">($Q$224+(3*$Q$227))</f>
        <v>4.1554219975924802</v>
      </c>
      <c r="AA211" s="109">
        <f t="shared" ref="AA211:AA219" si="186">$R$224</f>
        <v>0.97847358121330807</v>
      </c>
      <c r="AB211" s="109">
        <f t="shared" ref="AB211:AB219" si="187">$R$224-5</f>
        <v>-4.0215264187866921</v>
      </c>
      <c r="AC211" s="109">
        <f t="shared" ref="AC211:AC219" si="188">$R$224+5</f>
        <v>5.9784735812133079</v>
      </c>
      <c r="AD211" s="109">
        <f t="shared" ref="AD211:AD219" si="189">($R$224-(3*$R$227))</f>
        <v>-21.084872755454697</v>
      </c>
      <c r="AE211" s="109">
        <f t="shared" ref="AE211:AE219" si="190">($R$224+(3*$R$227))</f>
        <v>23.041819917881313</v>
      </c>
      <c r="AF211" s="109">
        <f t="shared" ref="AF211:AF219" si="191">$S$224</f>
        <v>-3.0984216389208838</v>
      </c>
      <c r="AG211" s="109">
        <f t="shared" ref="AG211:AG219" si="192">$S$224-5</f>
        <v>-8.0984216389208843</v>
      </c>
      <c r="AH211" s="109">
        <f t="shared" ref="AH211:AH219" si="193">$S$224+5</f>
        <v>1.9015783610791162</v>
      </c>
      <c r="AI211" s="109">
        <f t="shared" ref="AI211:AI219" si="194">($S$224-(3*$S$227))</f>
        <v>-14.216908944610486</v>
      </c>
      <c r="AJ211" s="109">
        <f t="shared" ref="AJ211:AJ219" si="195">($S$224+(3*$S$227))</f>
        <v>8.0200656667687173</v>
      </c>
      <c r="AK211" s="109">
        <f t="shared" ref="AK211:AK219" si="196">$T$224</f>
        <v>-3.2152606811426252</v>
      </c>
      <c r="AL211" s="109">
        <f t="shared" ref="AL211:AL219" si="197">$T$224-5</f>
        <v>-8.2152606811426256</v>
      </c>
      <c r="AM211" s="109">
        <f t="shared" ref="AM211:AM219" si="198">$T$224+5</f>
        <v>1.7847393188573748</v>
      </c>
      <c r="AN211" s="109">
        <f t="shared" ref="AN211:AN219" si="199">($T$224-(3*$T$227))</f>
        <v>-14.138467784238092</v>
      </c>
      <c r="AO211" s="109">
        <f t="shared" ref="AO211:AO219" si="200">($T$224+(3*$T$227))</f>
        <v>7.7079464219528404</v>
      </c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  <c r="BO211" s="27"/>
      <c r="BP211" s="27"/>
      <c r="BQ211" s="27"/>
      <c r="BR211" s="27"/>
      <c r="BS211" s="27"/>
      <c r="BT211" s="27"/>
      <c r="BU211" s="27"/>
      <c r="BV211" s="27"/>
      <c r="BW211" s="27"/>
      <c r="BX211" s="27"/>
      <c r="BY211" s="27"/>
      <c r="BZ211" s="27"/>
      <c r="CA211" s="27"/>
      <c r="CB211" s="27"/>
      <c r="CC211" s="27"/>
      <c r="CD211" s="27"/>
      <c r="CE211" s="27"/>
      <c r="CF211" s="27"/>
      <c r="CG211" s="27"/>
      <c r="CH211" s="27"/>
      <c r="CI211" s="27"/>
      <c r="CJ211" s="27"/>
      <c r="CK211" s="27"/>
      <c r="CL211" s="27"/>
      <c r="CM211" s="27"/>
      <c r="CN211" s="27"/>
      <c r="CO211" s="27"/>
      <c r="CP211" s="27"/>
      <c r="CQ211" s="27"/>
      <c r="CR211" s="27"/>
      <c r="CS211" s="27"/>
      <c r="CT211" s="27"/>
      <c r="CU211" s="27"/>
      <c r="CV211" s="27"/>
      <c r="CW211" s="27"/>
      <c r="CX211" s="27"/>
      <c r="CY211" s="27"/>
      <c r="CZ211" s="27"/>
      <c r="DA211" s="27"/>
      <c r="DB211" s="27"/>
      <c r="DC211" s="27"/>
      <c r="DD211" s="27"/>
      <c r="DE211" s="27"/>
      <c r="DF211" s="27"/>
      <c r="DG211" s="27"/>
      <c r="DH211" s="27"/>
      <c r="DI211" s="27"/>
      <c r="DJ211" s="27"/>
      <c r="DK211" s="27"/>
      <c r="DL211" s="27"/>
      <c r="DM211" s="27"/>
      <c r="DN211" s="27"/>
      <c r="DO211" s="27"/>
      <c r="DP211" s="27"/>
      <c r="DQ211" s="27"/>
      <c r="DR211" s="27"/>
      <c r="DS211" s="27"/>
      <c r="DT211" s="27"/>
      <c r="DU211" s="27"/>
      <c r="DV211" s="27"/>
      <c r="DW211" s="27"/>
      <c r="DX211" s="27"/>
    </row>
    <row r="212" spans="1:128" s="5" customFormat="1" x14ac:dyDescent="0.25">
      <c r="A212" s="124" t="s">
        <v>143</v>
      </c>
      <c r="B212" s="148" t="s">
        <v>144</v>
      </c>
      <c r="C212" s="123" t="s">
        <v>145</v>
      </c>
      <c r="D212" s="26">
        <v>2</v>
      </c>
      <c r="E212" s="91">
        <v>447.26629999999994</v>
      </c>
      <c r="F212" s="90">
        <f t="shared" si="178"/>
        <v>447.29999999999995</v>
      </c>
      <c r="G212" s="149">
        <v>2.4299999999999999E-2</v>
      </c>
      <c r="H212" s="149">
        <v>9.4000000000000004E-3</v>
      </c>
      <c r="I212" s="147">
        <f t="shared" si="179"/>
        <v>3.3700000000000001E-2</v>
      </c>
      <c r="J212" s="91">
        <f t="shared" si="180"/>
        <v>75.344468847829759</v>
      </c>
      <c r="K212" s="161">
        <v>447.13</v>
      </c>
      <c r="L212" s="122">
        <v>447.1</v>
      </c>
      <c r="M212" s="151"/>
      <c r="N212" s="151"/>
      <c r="O212" s="151">
        <v>1.29E-2</v>
      </c>
      <c r="P212" s="161">
        <v>28.85</v>
      </c>
      <c r="Q212" s="24"/>
      <c r="R212" s="24"/>
      <c r="S212" s="24">
        <f t="shared" si="174"/>
        <v>-61.72106824925816</v>
      </c>
      <c r="T212" s="24">
        <f t="shared" si="175"/>
        <v>-61.709199837525965</v>
      </c>
      <c r="U212" s="117"/>
      <c r="V212" s="109">
        <f t="shared" si="181"/>
        <v>-3.469503045060887</v>
      </c>
      <c r="W212" s="109">
        <f t="shared" si="182"/>
        <v>-8.4695030450608861</v>
      </c>
      <c r="X212" s="109">
        <f t="shared" si="183"/>
        <v>1.530496954939113</v>
      </c>
      <c r="Y212" s="109">
        <f t="shared" si="184"/>
        <v>-11.094428087714254</v>
      </c>
      <c r="Z212" s="109">
        <f t="shared" si="185"/>
        <v>4.1554219975924802</v>
      </c>
      <c r="AA212" s="109">
        <f t="shared" si="186"/>
        <v>0.97847358121330807</v>
      </c>
      <c r="AB212" s="109">
        <f t="shared" si="187"/>
        <v>-4.0215264187866921</v>
      </c>
      <c r="AC212" s="109">
        <f t="shared" si="188"/>
        <v>5.9784735812133079</v>
      </c>
      <c r="AD212" s="109">
        <f t="shared" si="189"/>
        <v>-21.084872755454697</v>
      </c>
      <c r="AE212" s="109">
        <f t="shared" si="190"/>
        <v>23.041819917881313</v>
      </c>
      <c r="AF212" s="109">
        <f t="shared" si="191"/>
        <v>-3.0984216389208838</v>
      </c>
      <c r="AG212" s="109">
        <f t="shared" si="192"/>
        <v>-8.0984216389208843</v>
      </c>
      <c r="AH212" s="109">
        <f t="shared" si="193"/>
        <v>1.9015783610791162</v>
      </c>
      <c r="AI212" s="109">
        <f t="shared" si="194"/>
        <v>-14.216908944610486</v>
      </c>
      <c r="AJ212" s="109">
        <f t="shared" si="195"/>
        <v>8.0200656667687173</v>
      </c>
      <c r="AK212" s="109">
        <f t="shared" si="196"/>
        <v>-3.2152606811426252</v>
      </c>
      <c r="AL212" s="109">
        <f t="shared" si="197"/>
        <v>-8.2152606811426256</v>
      </c>
      <c r="AM212" s="109">
        <f t="shared" si="198"/>
        <v>1.7847393188573748</v>
      </c>
      <c r="AN212" s="109">
        <f t="shared" si="199"/>
        <v>-14.138467784238092</v>
      </c>
      <c r="AO212" s="109">
        <f t="shared" si="200"/>
        <v>7.7079464219528404</v>
      </c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  <c r="BM212" s="27"/>
      <c r="BN212" s="27"/>
      <c r="BO212" s="27"/>
      <c r="BP212" s="27"/>
      <c r="BQ212" s="27"/>
      <c r="BR212" s="27"/>
      <c r="BS212" s="27"/>
      <c r="BT212" s="27"/>
      <c r="BU212" s="27"/>
      <c r="BV212" s="27"/>
      <c r="BW212" s="27"/>
      <c r="BX212" s="27"/>
      <c r="BY212" s="27"/>
      <c r="BZ212" s="27"/>
      <c r="CA212" s="27"/>
      <c r="CB212" s="27"/>
      <c r="CC212" s="27"/>
      <c r="CD212" s="27"/>
      <c r="CE212" s="27"/>
      <c r="CF212" s="27"/>
      <c r="CG212" s="27"/>
      <c r="CH212" s="27"/>
      <c r="CI212" s="27"/>
      <c r="CJ212" s="27"/>
      <c r="CK212" s="27"/>
      <c r="CL212" s="27"/>
      <c r="CM212" s="27"/>
      <c r="CN212" s="27"/>
      <c r="CO212" s="27"/>
      <c r="CP212" s="27"/>
      <c r="CQ212" s="27"/>
      <c r="CR212" s="27"/>
      <c r="CS212" s="27"/>
      <c r="CT212" s="27"/>
      <c r="CU212" s="27"/>
      <c r="CV212" s="27"/>
      <c r="CW212" s="27"/>
      <c r="CX212" s="27"/>
      <c r="CY212" s="27"/>
      <c r="CZ212" s="27"/>
      <c r="DA212" s="27"/>
      <c r="DB212" s="27"/>
      <c r="DC212" s="27"/>
      <c r="DD212" s="27"/>
      <c r="DE212" s="27"/>
      <c r="DF212" s="27"/>
      <c r="DG212" s="27"/>
      <c r="DH212" s="27"/>
      <c r="DI212" s="27"/>
      <c r="DJ212" s="27"/>
      <c r="DK212" s="27"/>
      <c r="DL212" s="27"/>
      <c r="DM212" s="27"/>
      <c r="DN212" s="27"/>
      <c r="DO212" s="27"/>
      <c r="DP212" s="27"/>
      <c r="DQ212" s="27"/>
      <c r="DR212" s="27"/>
      <c r="DS212" s="27"/>
      <c r="DT212" s="27"/>
      <c r="DU212" s="27"/>
      <c r="DV212" s="27"/>
      <c r="DW212" s="27"/>
      <c r="DX212" s="27"/>
    </row>
    <row r="213" spans="1:128" s="5" customFormat="1" x14ac:dyDescent="0.25">
      <c r="A213" s="124" t="s">
        <v>143</v>
      </c>
      <c r="B213" s="148" t="s">
        <v>144</v>
      </c>
      <c r="C213" s="123" t="s">
        <v>145</v>
      </c>
      <c r="D213" s="26">
        <v>3</v>
      </c>
      <c r="E213" s="91">
        <v>446.65300000000002</v>
      </c>
      <c r="F213" s="90">
        <f t="shared" si="178"/>
        <v>446.70000000000005</v>
      </c>
      <c r="G213" s="149">
        <v>3.6799999999999999E-2</v>
      </c>
      <c r="H213" s="149">
        <v>1.0200000000000001E-2</v>
      </c>
      <c r="I213" s="147">
        <f t="shared" si="179"/>
        <v>4.7E-2</v>
      </c>
      <c r="J213" s="91">
        <f t="shared" si="180"/>
        <v>105.2229218355499</v>
      </c>
      <c r="K213" s="161">
        <v>446.43</v>
      </c>
      <c r="L213" s="122">
        <v>446.5</v>
      </c>
      <c r="M213" s="151"/>
      <c r="N213" s="151"/>
      <c r="O213" s="151">
        <v>3.4799999999999998E-2</v>
      </c>
      <c r="P213" s="161">
        <v>77.95</v>
      </c>
      <c r="Q213" s="24"/>
      <c r="R213" s="24"/>
      <c r="S213" s="24">
        <f t="shared" si="174"/>
        <v>-25.957446808510642</v>
      </c>
      <c r="T213" s="24">
        <f t="shared" si="175"/>
        <v>-25.919183158755104</v>
      </c>
      <c r="U213" s="117"/>
      <c r="V213" s="109">
        <f t="shared" si="181"/>
        <v>-3.469503045060887</v>
      </c>
      <c r="W213" s="109">
        <f t="shared" si="182"/>
        <v>-8.4695030450608861</v>
      </c>
      <c r="X213" s="109">
        <f t="shared" si="183"/>
        <v>1.530496954939113</v>
      </c>
      <c r="Y213" s="109">
        <f t="shared" si="184"/>
        <v>-11.094428087714254</v>
      </c>
      <c r="Z213" s="109">
        <f t="shared" si="185"/>
        <v>4.1554219975924802</v>
      </c>
      <c r="AA213" s="109">
        <f t="shared" si="186"/>
        <v>0.97847358121330807</v>
      </c>
      <c r="AB213" s="109">
        <f t="shared" si="187"/>
        <v>-4.0215264187866921</v>
      </c>
      <c r="AC213" s="109">
        <f t="shared" si="188"/>
        <v>5.9784735812133079</v>
      </c>
      <c r="AD213" s="109">
        <f t="shared" si="189"/>
        <v>-21.084872755454697</v>
      </c>
      <c r="AE213" s="109">
        <f t="shared" si="190"/>
        <v>23.041819917881313</v>
      </c>
      <c r="AF213" s="109">
        <f t="shared" si="191"/>
        <v>-3.0984216389208838</v>
      </c>
      <c r="AG213" s="109">
        <f t="shared" si="192"/>
        <v>-8.0984216389208843</v>
      </c>
      <c r="AH213" s="109">
        <f t="shared" si="193"/>
        <v>1.9015783610791162</v>
      </c>
      <c r="AI213" s="109">
        <f t="shared" si="194"/>
        <v>-14.216908944610486</v>
      </c>
      <c r="AJ213" s="109">
        <f t="shared" si="195"/>
        <v>8.0200656667687173</v>
      </c>
      <c r="AK213" s="109">
        <f t="shared" si="196"/>
        <v>-3.2152606811426252</v>
      </c>
      <c r="AL213" s="109">
        <f t="shared" si="197"/>
        <v>-8.2152606811426256</v>
      </c>
      <c r="AM213" s="109">
        <f t="shared" si="198"/>
        <v>1.7847393188573748</v>
      </c>
      <c r="AN213" s="109">
        <f t="shared" si="199"/>
        <v>-14.138467784238092</v>
      </c>
      <c r="AO213" s="109">
        <f t="shared" si="200"/>
        <v>7.7079464219528404</v>
      </c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  <c r="BO213" s="27"/>
      <c r="BP213" s="27"/>
      <c r="BQ213" s="27"/>
      <c r="BR213" s="27"/>
      <c r="BS213" s="27"/>
      <c r="BT213" s="27"/>
      <c r="BU213" s="27"/>
      <c r="BV213" s="27"/>
      <c r="BW213" s="27"/>
      <c r="BX213" s="27"/>
      <c r="BY213" s="27"/>
      <c r="BZ213" s="27"/>
      <c r="CA213" s="27"/>
      <c r="CB213" s="27"/>
      <c r="CC213" s="27"/>
      <c r="CD213" s="27"/>
      <c r="CE213" s="27"/>
      <c r="CF213" s="27"/>
      <c r="CG213" s="27"/>
      <c r="CH213" s="27"/>
      <c r="CI213" s="27"/>
      <c r="CJ213" s="27"/>
      <c r="CK213" s="27"/>
      <c r="CL213" s="27"/>
      <c r="CM213" s="27"/>
      <c r="CN213" s="27"/>
      <c r="CO213" s="27"/>
      <c r="CP213" s="27"/>
      <c r="CQ213" s="27"/>
      <c r="CR213" s="27"/>
      <c r="CS213" s="27"/>
      <c r="CT213" s="27"/>
      <c r="CU213" s="27"/>
      <c r="CV213" s="27"/>
      <c r="CW213" s="27"/>
      <c r="CX213" s="27"/>
      <c r="CY213" s="27"/>
      <c r="CZ213" s="27"/>
      <c r="DA213" s="27"/>
      <c r="DB213" s="27"/>
      <c r="DC213" s="27"/>
      <c r="DD213" s="27"/>
      <c r="DE213" s="27"/>
      <c r="DF213" s="27"/>
      <c r="DG213" s="27"/>
      <c r="DH213" s="27"/>
      <c r="DI213" s="27"/>
      <c r="DJ213" s="27"/>
      <c r="DK213" s="27"/>
      <c r="DL213" s="27"/>
      <c r="DM213" s="27"/>
      <c r="DN213" s="27"/>
      <c r="DO213" s="27"/>
      <c r="DP213" s="27"/>
      <c r="DQ213" s="27"/>
      <c r="DR213" s="27"/>
      <c r="DS213" s="27"/>
      <c r="DT213" s="27"/>
      <c r="DU213" s="27"/>
      <c r="DV213" s="27"/>
      <c r="DW213" s="27"/>
      <c r="DX213" s="27"/>
    </row>
    <row r="214" spans="1:128" s="5" customFormat="1" x14ac:dyDescent="0.25">
      <c r="A214" s="124" t="s">
        <v>143</v>
      </c>
      <c r="B214" s="148" t="s">
        <v>144</v>
      </c>
      <c r="C214" s="123" t="s">
        <v>145</v>
      </c>
      <c r="D214" s="26">
        <v>4</v>
      </c>
      <c r="E214" s="91">
        <v>446.43970000000007</v>
      </c>
      <c r="F214" s="90">
        <f t="shared" si="178"/>
        <v>446.50000000000006</v>
      </c>
      <c r="G214" s="149">
        <v>4.99E-2</v>
      </c>
      <c r="H214" s="149">
        <v>1.04E-2</v>
      </c>
      <c r="I214" s="147">
        <f t="shared" si="179"/>
        <v>6.0299999999999999E-2</v>
      </c>
      <c r="J214" s="91">
        <f t="shared" si="180"/>
        <v>135.06174872833759</v>
      </c>
      <c r="K214" s="161">
        <v>446.25</v>
      </c>
      <c r="L214" s="122">
        <v>446.3</v>
      </c>
      <c r="M214" s="151"/>
      <c r="N214" s="151"/>
      <c r="O214" s="151">
        <v>5.8599999999999999E-2</v>
      </c>
      <c r="P214" s="161">
        <v>131.32</v>
      </c>
      <c r="Q214" s="24"/>
      <c r="R214" s="24"/>
      <c r="S214" s="24">
        <f t="shared" si="174"/>
        <v>-2.819237147595357</v>
      </c>
      <c r="T214" s="24">
        <f t="shared" si="175"/>
        <v>-2.7703985499726715</v>
      </c>
      <c r="U214" s="117"/>
      <c r="V214" s="109">
        <f t="shared" si="181"/>
        <v>-3.469503045060887</v>
      </c>
      <c r="W214" s="109">
        <f t="shared" si="182"/>
        <v>-8.4695030450608861</v>
      </c>
      <c r="X214" s="109">
        <f t="shared" si="183"/>
        <v>1.530496954939113</v>
      </c>
      <c r="Y214" s="109">
        <f t="shared" si="184"/>
        <v>-11.094428087714254</v>
      </c>
      <c r="Z214" s="109">
        <f t="shared" si="185"/>
        <v>4.1554219975924802</v>
      </c>
      <c r="AA214" s="109">
        <f t="shared" si="186"/>
        <v>0.97847358121330807</v>
      </c>
      <c r="AB214" s="109">
        <f t="shared" si="187"/>
        <v>-4.0215264187866921</v>
      </c>
      <c r="AC214" s="109">
        <f t="shared" si="188"/>
        <v>5.9784735812133079</v>
      </c>
      <c r="AD214" s="109">
        <f t="shared" si="189"/>
        <v>-21.084872755454697</v>
      </c>
      <c r="AE214" s="109">
        <f t="shared" si="190"/>
        <v>23.041819917881313</v>
      </c>
      <c r="AF214" s="109">
        <f t="shared" si="191"/>
        <v>-3.0984216389208838</v>
      </c>
      <c r="AG214" s="109">
        <f t="shared" si="192"/>
        <v>-8.0984216389208843</v>
      </c>
      <c r="AH214" s="109">
        <f t="shared" si="193"/>
        <v>1.9015783610791162</v>
      </c>
      <c r="AI214" s="109">
        <f t="shared" si="194"/>
        <v>-14.216908944610486</v>
      </c>
      <c r="AJ214" s="109">
        <f t="shared" si="195"/>
        <v>8.0200656667687173</v>
      </c>
      <c r="AK214" s="109">
        <f t="shared" si="196"/>
        <v>-3.2152606811426252</v>
      </c>
      <c r="AL214" s="109">
        <f t="shared" si="197"/>
        <v>-8.2152606811426256</v>
      </c>
      <c r="AM214" s="109">
        <f t="shared" si="198"/>
        <v>1.7847393188573748</v>
      </c>
      <c r="AN214" s="109">
        <f t="shared" si="199"/>
        <v>-14.138467784238092</v>
      </c>
      <c r="AO214" s="109">
        <f t="shared" si="200"/>
        <v>7.7079464219528404</v>
      </c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  <c r="BO214" s="27"/>
      <c r="BP214" s="27"/>
      <c r="BQ214" s="27"/>
      <c r="BR214" s="27"/>
      <c r="BS214" s="27"/>
      <c r="BT214" s="27"/>
      <c r="BU214" s="27"/>
      <c r="BV214" s="27"/>
      <c r="BW214" s="27"/>
      <c r="BX214" s="27"/>
      <c r="BY214" s="27"/>
      <c r="BZ214" s="27"/>
      <c r="CA214" s="27"/>
      <c r="CB214" s="27"/>
      <c r="CC214" s="27"/>
      <c r="CD214" s="27"/>
      <c r="CE214" s="27"/>
      <c r="CF214" s="27"/>
      <c r="CG214" s="27"/>
      <c r="CH214" s="27"/>
      <c r="CI214" s="27"/>
      <c r="CJ214" s="27"/>
      <c r="CK214" s="27"/>
      <c r="CL214" s="27"/>
      <c r="CM214" s="27"/>
      <c r="CN214" s="27"/>
      <c r="CO214" s="27"/>
      <c r="CP214" s="27"/>
      <c r="CQ214" s="27"/>
      <c r="CR214" s="27"/>
      <c r="CS214" s="27"/>
      <c r="CT214" s="27"/>
      <c r="CU214" s="27"/>
      <c r="CV214" s="27"/>
      <c r="CW214" s="27"/>
      <c r="CX214" s="27"/>
      <c r="CY214" s="27"/>
      <c r="CZ214" s="27"/>
      <c r="DA214" s="27"/>
      <c r="DB214" s="27"/>
      <c r="DC214" s="27"/>
      <c r="DD214" s="27"/>
      <c r="DE214" s="27"/>
      <c r="DF214" s="27"/>
      <c r="DG214" s="27"/>
      <c r="DH214" s="27"/>
      <c r="DI214" s="27"/>
      <c r="DJ214" s="27"/>
      <c r="DK214" s="27"/>
      <c r="DL214" s="27"/>
      <c r="DM214" s="27"/>
      <c r="DN214" s="27"/>
      <c r="DO214" s="27"/>
      <c r="DP214" s="27"/>
      <c r="DQ214" s="27"/>
      <c r="DR214" s="27"/>
      <c r="DS214" s="27"/>
      <c r="DT214" s="27"/>
      <c r="DU214" s="27"/>
      <c r="DV214" s="27"/>
      <c r="DW214" s="27"/>
      <c r="DX214" s="27"/>
    </row>
    <row r="215" spans="1:128" s="5" customFormat="1" x14ac:dyDescent="0.25">
      <c r="A215" s="124" t="s">
        <v>143</v>
      </c>
      <c r="B215" s="148" t="s">
        <v>144</v>
      </c>
      <c r="C215" s="123" t="s">
        <v>145</v>
      </c>
      <c r="D215" s="26">
        <v>5</v>
      </c>
      <c r="E215" s="91">
        <v>447.49850000000004</v>
      </c>
      <c r="F215" s="90">
        <f t="shared" si="178"/>
        <v>447.6</v>
      </c>
      <c r="G215" s="149">
        <v>9.0999999999999998E-2</v>
      </c>
      <c r="H215" s="149">
        <v>1.0500000000000001E-2</v>
      </c>
      <c r="I215" s="147">
        <f t="shared" si="179"/>
        <v>0.10149999999999999</v>
      </c>
      <c r="J215" s="91">
        <f t="shared" si="180"/>
        <v>226.79699014812218</v>
      </c>
      <c r="K215" s="161">
        <v>447.36</v>
      </c>
      <c r="L215" s="122">
        <v>447.4</v>
      </c>
      <c r="M215" s="151"/>
      <c r="N215" s="151"/>
      <c r="O215" s="151">
        <v>7.7100000000000002E-2</v>
      </c>
      <c r="P215" s="161">
        <v>172.34</v>
      </c>
      <c r="Q215" s="24"/>
      <c r="R215" s="24"/>
      <c r="S215" s="24">
        <f t="shared" si="174"/>
        <v>-24.039408866995064</v>
      </c>
      <c r="T215" s="24">
        <f t="shared" si="175"/>
        <v>-24.011337237128259</v>
      </c>
      <c r="U215" s="117"/>
      <c r="V215" s="109">
        <f t="shared" si="181"/>
        <v>-3.469503045060887</v>
      </c>
      <c r="W215" s="109">
        <f t="shared" si="182"/>
        <v>-8.4695030450608861</v>
      </c>
      <c r="X215" s="109">
        <f t="shared" si="183"/>
        <v>1.530496954939113</v>
      </c>
      <c r="Y215" s="109">
        <f t="shared" si="184"/>
        <v>-11.094428087714254</v>
      </c>
      <c r="Z215" s="109">
        <f t="shared" si="185"/>
        <v>4.1554219975924802</v>
      </c>
      <c r="AA215" s="109">
        <f t="shared" si="186"/>
        <v>0.97847358121330807</v>
      </c>
      <c r="AB215" s="109">
        <f t="shared" si="187"/>
        <v>-4.0215264187866921</v>
      </c>
      <c r="AC215" s="109">
        <f t="shared" si="188"/>
        <v>5.9784735812133079</v>
      </c>
      <c r="AD215" s="109">
        <f t="shared" si="189"/>
        <v>-21.084872755454697</v>
      </c>
      <c r="AE215" s="109">
        <f t="shared" si="190"/>
        <v>23.041819917881313</v>
      </c>
      <c r="AF215" s="109">
        <f t="shared" si="191"/>
        <v>-3.0984216389208838</v>
      </c>
      <c r="AG215" s="109">
        <f t="shared" si="192"/>
        <v>-8.0984216389208843</v>
      </c>
      <c r="AH215" s="109">
        <f t="shared" si="193"/>
        <v>1.9015783610791162</v>
      </c>
      <c r="AI215" s="109">
        <f t="shared" si="194"/>
        <v>-14.216908944610486</v>
      </c>
      <c r="AJ215" s="109">
        <f t="shared" si="195"/>
        <v>8.0200656667687173</v>
      </c>
      <c r="AK215" s="109">
        <f t="shared" si="196"/>
        <v>-3.2152606811426252</v>
      </c>
      <c r="AL215" s="109">
        <f t="shared" si="197"/>
        <v>-8.2152606811426256</v>
      </c>
      <c r="AM215" s="109">
        <f t="shared" si="198"/>
        <v>1.7847393188573748</v>
      </c>
      <c r="AN215" s="109">
        <f t="shared" si="199"/>
        <v>-14.138467784238092</v>
      </c>
      <c r="AO215" s="109">
        <f t="shared" si="200"/>
        <v>7.7079464219528404</v>
      </c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  <c r="BO215" s="27"/>
      <c r="BP215" s="27"/>
      <c r="BQ215" s="27"/>
      <c r="BR215" s="27"/>
      <c r="BS215" s="27"/>
      <c r="BT215" s="27"/>
      <c r="BU215" s="27"/>
      <c r="BV215" s="27"/>
      <c r="BW215" s="27"/>
      <c r="BX215" s="27"/>
      <c r="BY215" s="27"/>
      <c r="BZ215" s="27"/>
      <c r="CA215" s="27"/>
      <c r="CB215" s="27"/>
      <c r="CC215" s="27"/>
      <c r="CD215" s="27"/>
      <c r="CE215" s="27"/>
      <c r="CF215" s="27"/>
      <c r="CG215" s="27"/>
      <c r="CH215" s="27"/>
      <c r="CI215" s="27"/>
      <c r="CJ215" s="27"/>
      <c r="CK215" s="27"/>
      <c r="CL215" s="27"/>
      <c r="CM215" s="27"/>
      <c r="CN215" s="27"/>
      <c r="CO215" s="27"/>
      <c r="CP215" s="27"/>
      <c r="CQ215" s="27"/>
      <c r="CR215" s="27"/>
      <c r="CS215" s="27"/>
      <c r="CT215" s="27"/>
      <c r="CU215" s="27"/>
      <c r="CV215" s="27"/>
      <c r="CW215" s="27"/>
      <c r="CX215" s="27"/>
      <c r="CY215" s="27"/>
      <c r="CZ215" s="27"/>
      <c r="DA215" s="27"/>
      <c r="DB215" s="27"/>
      <c r="DC215" s="27"/>
      <c r="DD215" s="27"/>
      <c r="DE215" s="27"/>
      <c r="DF215" s="27"/>
      <c r="DG215" s="27"/>
      <c r="DH215" s="27"/>
      <c r="DI215" s="27"/>
      <c r="DJ215" s="27"/>
      <c r="DK215" s="27"/>
      <c r="DL215" s="27"/>
      <c r="DM215" s="27"/>
      <c r="DN215" s="27"/>
      <c r="DO215" s="27"/>
      <c r="DP215" s="27"/>
      <c r="DQ215" s="27"/>
      <c r="DR215" s="27"/>
      <c r="DS215" s="27"/>
      <c r="DT215" s="27"/>
      <c r="DU215" s="27"/>
      <c r="DV215" s="27"/>
      <c r="DW215" s="27"/>
      <c r="DX215" s="27"/>
    </row>
    <row r="216" spans="1:128" s="5" customFormat="1" x14ac:dyDescent="0.25">
      <c r="A216" s="124" t="s">
        <v>143</v>
      </c>
      <c r="B216" s="148" t="s">
        <v>144</v>
      </c>
      <c r="C216" s="123" t="s">
        <v>145</v>
      </c>
      <c r="D216" s="26">
        <v>6</v>
      </c>
      <c r="E216" s="91">
        <v>446.85099999999994</v>
      </c>
      <c r="F216" s="90">
        <f t="shared" si="178"/>
        <v>446.99999999999994</v>
      </c>
      <c r="G216" s="149">
        <v>0.12690000000000001</v>
      </c>
      <c r="H216" s="149">
        <v>2.2100000000000002E-2</v>
      </c>
      <c r="I216" s="147">
        <f t="shared" si="179"/>
        <v>0.14900000000000002</v>
      </c>
      <c r="J216" s="91">
        <f t="shared" si="180"/>
        <v>333.40252838727093</v>
      </c>
      <c r="K216" s="161">
        <v>446.63</v>
      </c>
      <c r="L216" s="122">
        <v>446.8</v>
      </c>
      <c r="M216" s="151"/>
      <c r="N216" s="151"/>
      <c r="O216" s="151">
        <v>0.1401</v>
      </c>
      <c r="P216" s="161">
        <v>313.68</v>
      </c>
      <c r="Q216" s="24"/>
      <c r="R216" s="24"/>
      <c r="S216" s="24">
        <f t="shared" si="174"/>
        <v>-5.9731543624161194</v>
      </c>
      <c r="T216" s="24">
        <f t="shared" si="175"/>
        <v>-5.9155305398169613</v>
      </c>
      <c r="U216" s="117"/>
      <c r="V216" s="109">
        <f t="shared" si="181"/>
        <v>-3.469503045060887</v>
      </c>
      <c r="W216" s="109">
        <f t="shared" si="182"/>
        <v>-8.4695030450608861</v>
      </c>
      <c r="X216" s="109">
        <f t="shared" si="183"/>
        <v>1.530496954939113</v>
      </c>
      <c r="Y216" s="109">
        <f t="shared" si="184"/>
        <v>-11.094428087714254</v>
      </c>
      <c r="Z216" s="109">
        <f t="shared" si="185"/>
        <v>4.1554219975924802</v>
      </c>
      <c r="AA216" s="109">
        <f t="shared" si="186"/>
        <v>0.97847358121330807</v>
      </c>
      <c r="AB216" s="109">
        <f t="shared" si="187"/>
        <v>-4.0215264187866921</v>
      </c>
      <c r="AC216" s="109">
        <f t="shared" si="188"/>
        <v>5.9784735812133079</v>
      </c>
      <c r="AD216" s="109">
        <f t="shared" si="189"/>
        <v>-21.084872755454697</v>
      </c>
      <c r="AE216" s="109">
        <f t="shared" si="190"/>
        <v>23.041819917881313</v>
      </c>
      <c r="AF216" s="109">
        <f t="shared" si="191"/>
        <v>-3.0984216389208838</v>
      </c>
      <c r="AG216" s="109">
        <f t="shared" si="192"/>
        <v>-8.0984216389208843</v>
      </c>
      <c r="AH216" s="109">
        <f t="shared" si="193"/>
        <v>1.9015783610791162</v>
      </c>
      <c r="AI216" s="109">
        <f t="shared" si="194"/>
        <v>-14.216908944610486</v>
      </c>
      <c r="AJ216" s="109">
        <f t="shared" si="195"/>
        <v>8.0200656667687173</v>
      </c>
      <c r="AK216" s="109">
        <f t="shared" si="196"/>
        <v>-3.2152606811426252</v>
      </c>
      <c r="AL216" s="109">
        <f t="shared" si="197"/>
        <v>-8.2152606811426256</v>
      </c>
      <c r="AM216" s="109">
        <f t="shared" si="198"/>
        <v>1.7847393188573748</v>
      </c>
      <c r="AN216" s="109">
        <f t="shared" si="199"/>
        <v>-14.138467784238092</v>
      </c>
      <c r="AO216" s="109">
        <f t="shared" si="200"/>
        <v>7.7079464219528404</v>
      </c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  <c r="BO216" s="27"/>
      <c r="BP216" s="27"/>
      <c r="BQ216" s="27"/>
      <c r="BR216" s="27"/>
      <c r="BS216" s="27"/>
      <c r="BT216" s="27"/>
      <c r="BU216" s="27"/>
      <c r="BV216" s="27"/>
      <c r="BW216" s="27"/>
      <c r="BX216" s="27"/>
      <c r="BY216" s="27"/>
      <c r="BZ216" s="27"/>
      <c r="CA216" s="27"/>
      <c r="CB216" s="27"/>
      <c r="CC216" s="27"/>
      <c r="CD216" s="27"/>
      <c r="CE216" s="27"/>
      <c r="CF216" s="27"/>
      <c r="CG216" s="27"/>
      <c r="CH216" s="27"/>
      <c r="CI216" s="27"/>
      <c r="CJ216" s="27"/>
      <c r="CK216" s="27"/>
      <c r="CL216" s="27"/>
      <c r="CM216" s="27"/>
      <c r="CN216" s="27"/>
      <c r="CO216" s="27"/>
      <c r="CP216" s="27"/>
      <c r="CQ216" s="27"/>
      <c r="CR216" s="27"/>
      <c r="CS216" s="27"/>
      <c r="CT216" s="27"/>
      <c r="CU216" s="27"/>
      <c r="CV216" s="27"/>
      <c r="CW216" s="27"/>
      <c r="CX216" s="27"/>
      <c r="CY216" s="27"/>
      <c r="CZ216" s="27"/>
      <c r="DA216" s="27"/>
      <c r="DB216" s="27"/>
      <c r="DC216" s="27"/>
      <c r="DD216" s="27"/>
      <c r="DE216" s="27"/>
      <c r="DF216" s="27"/>
      <c r="DG216" s="27"/>
      <c r="DH216" s="27"/>
      <c r="DI216" s="27"/>
      <c r="DJ216" s="27"/>
      <c r="DK216" s="27"/>
      <c r="DL216" s="27"/>
      <c r="DM216" s="27"/>
      <c r="DN216" s="27"/>
      <c r="DO216" s="27"/>
      <c r="DP216" s="27"/>
      <c r="DQ216" s="27"/>
      <c r="DR216" s="27"/>
      <c r="DS216" s="27"/>
      <c r="DT216" s="27"/>
      <c r="DU216" s="27"/>
      <c r="DV216" s="27"/>
      <c r="DW216" s="27"/>
      <c r="DX216" s="27"/>
    </row>
    <row r="217" spans="1:128" s="5" customFormat="1" x14ac:dyDescent="0.25">
      <c r="A217" s="124" t="s">
        <v>143</v>
      </c>
      <c r="B217" s="148" t="s">
        <v>144</v>
      </c>
      <c r="C217" s="123" t="s">
        <v>145</v>
      </c>
      <c r="D217" s="26">
        <v>7</v>
      </c>
      <c r="E217" s="91">
        <v>446.2919</v>
      </c>
      <c r="F217" s="90">
        <f t="shared" si="178"/>
        <v>446.59999999999997</v>
      </c>
      <c r="G217" s="149">
        <v>0.2571</v>
      </c>
      <c r="H217" s="149">
        <v>5.0999999999999997E-2</v>
      </c>
      <c r="I217" s="147">
        <f t="shared" si="179"/>
        <v>0.30809999999999998</v>
      </c>
      <c r="J217" s="91">
        <f t="shared" si="180"/>
        <v>690.17554223839181</v>
      </c>
      <c r="K217" s="161">
        <v>446.19</v>
      </c>
      <c r="L217" s="122">
        <v>446.5</v>
      </c>
      <c r="M217" s="151"/>
      <c r="N217" s="151"/>
      <c r="O217" s="151">
        <v>0.26650000000000001</v>
      </c>
      <c r="P217" s="161">
        <v>597.27</v>
      </c>
      <c r="Q217" s="24"/>
      <c r="R217" s="24"/>
      <c r="S217" s="24">
        <f t="shared" si="174"/>
        <v>-13.502109704641342</v>
      </c>
      <c r="T217" s="24">
        <f t="shared" si="175"/>
        <v>-13.461146701472298</v>
      </c>
      <c r="U217" s="117"/>
      <c r="V217" s="109">
        <f t="shared" si="181"/>
        <v>-3.469503045060887</v>
      </c>
      <c r="W217" s="109">
        <f t="shared" si="182"/>
        <v>-8.4695030450608861</v>
      </c>
      <c r="X217" s="109">
        <f t="shared" si="183"/>
        <v>1.530496954939113</v>
      </c>
      <c r="Y217" s="109">
        <f t="shared" si="184"/>
        <v>-11.094428087714254</v>
      </c>
      <c r="Z217" s="109">
        <f t="shared" si="185"/>
        <v>4.1554219975924802</v>
      </c>
      <c r="AA217" s="109">
        <f t="shared" si="186"/>
        <v>0.97847358121330807</v>
      </c>
      <c r="AB217" s="109">
        <f t="shared" si="187"/>
        <v>-4.0215264187866921</v>
      </c>
      <c r="AC217" s="109">
        <f t="shared" si="188"/>
        <v>5.9784735812133079</v>
      </c>
      <c r="AD217" s="109">
        <f t="shared" si="189"/>
        <v>-21.084872755454697</v>
      </c>
      <c r="AE217" s="109">
        <f t="shared" si="190"/>
        <v>23.041819917881313</v>
      </c>
      <c r="AF217" s="109">
        <f t="shared" si="191"/>
        <v>-3.0984216389208838</v>
      </c>
      <c r="AG217" s="109">
        <f t="shared" si="192"/>
        <v>-8.0984216389208843</v>
      </c>
      <c r="AH217" s="109">
        <f t="shared" si="193"/>
        <v>1.9015783610791162</v>
      </c>
      <c r="AI217" s="109">
        <f t="shared" si="194"/>
        <v>-14.216908944610486</v>
      </c>
      <c r="AJ217" s="109">
        <f t="shared" si="195"/>
        <v>8.0200656667687173</v>
      </c>
      <c r="AK217" s="109">
        <f t="shared" si="196"/>
        <v>-3.2152606811426252</v>
      </c>
      <c r="AL217" s="109">
        <f t="shared" si="197"/>
        <v>-8.2152606811426256</v>
      </c>
      <c r="AM217" s="109">
        <f t="shared" si="198"/>
        <v>1.7847393188573748</v>
      </c>
      <c r="AN217" s="109">
        <f t="shared" si="199"/>
        <v>-14.138467784238092</v>
      </c>
      <c r="AO217" s="109">
        <f t="shared" si="200"/>
        <v>7.7079464219528404</v>
      </c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  <c r="BR217" s="27"/>
      <c r="BS217" s="27"/>
      <c r="BT217" s="27"/>
      <c r="BU217" s="27"/>
      <c r="BV217" s="27"/>
      <c r="BW217" s="27"/>
      <c r="BX217" s="27"/>
      <c r="BY217" s="27"/>
      <c r="BZ217" s="27"/>
      <c r="CA217" s="27"/>
      <c r="CB217" s="27"/>
      <c r="CC217" s="27"/>
      <c r="CD217" s="27"/>
      <c r="CE217" s="27"/>
      <c r="CF217" s="27"/>
      <c r="CG217" s="27"/>
      <c r="CH217" s="27"/>
      <c r="CI217" s="27"/>
      <c r="CJ217" s="27"/>
      <c r="CK217" s="27"/>
      <c r="CL217" s="27"/>
      <c r="CM217" s="27"/>
      <c r="CN217" s="27"/>
      <c r="CO217" s="27"/>
      <c r="CP217" s="27"/>
      <c r="CQ217" s="27"/>
      <c r="CR217" s="27"/>
      <c r="CS217" s="27"/>
      <c r="CT217" s="27"/>
      <c r="CU217" s="27"/>
      <c r="CV217" s="27"/>
      <c r="CW217" s="27"/>
      <c r="CX217" s="27"/>
      <c r="CY217" s="27"/>
      <c r="CZ217" s="27"/>
      <c r="DA217" s="27"/>
      <c r="DB217" s="27"/>
      <c r="DC217" s="27"/>
      <c r="DD217" s="27"/>
      <c r="DE217" s="27"/>
      <c r="DF217" s="27"/>
      <c r="DG217" s="27"/>
      <c r="DH217" s="27"/>
      <c r="DI217" s="27"/>
      <c r="DJ217" s="27"/>
      <c r="DK217" s="27"/>
      <c r="DL217" s="27"/>
      <c r="DM217" s="27"/>
      <c r="DN217" s="27"/>
      <c r="DO217" s="27"/>
      <c r="DP217" s="27"/>
      <c r="DQ217" s="27"/>
      <c r="DR217" s="27"/>
      <c r="DS217" s="27"/>
      <c r="DT217" s="27"/>
      <c r="DU217" s="27"/>
      <c r="DV217" s="27"/>
      <c r="DW217" s="27"/>
      <c r="DX217" s="27"/>
    </row>
    <row r="218" spans="1:128" s="5" customFormat="1" x14ac:dyDescent="0.25">
      <c r="A218" s="124" t="s">
        <v>143</v>
      </c>
      <c r="B218" s="148" t="s">
        <v>144</v>
      </c>
      <c r="C218" s="123" t="s">
        <v>145</v>
      </c>
      <c r="D218" s="26">
        <v>8</v>
      </c>
      <c r="E218" s="91">
        <v>446.70350000000002</v>
      </c>
      <c r="F218" s="90">
        <f t="shared" si="178"/>
        <v>447.3</v>
      </c>
      <c r="G218" s="149">
        <v>0.49730000000000002</v>
      </c>
      <c r="H218" s="149">
        <v>9.9199999999999997E-2</v>
      </c>
      <c r="I218" s="147">
        <f t="shared" si="179"/>
        <v>0.59650000000000003</v>
      </c>
      <c r="J218" s="91">
        <f t="shared" si="180"/>
        <v>1334.6650793801828</v>
      </c>
      <c r="K218" s="161">
        <v>446.57</v>
      </c>
      <c r="L218" s="122">
        <v>447.2</v>
      </c>
      <c r="M218" s="151"/>
      <c r="N218" s="151"/>
      <c r="O218" s="151">
        <v>0.58330000000000004</v>
      </c>
      <c r="P218" s="161">
        <v>1306.19</v>
      </c>
      <c r="Q218" s="24"/>
      <c r="R218" s="24"/>
      <c r="S218" s="24">
        <f t="shared" si="174"/>
        <v>-2.2129086336965615</v>
      </c>
      <c r="T218" s="24">
        <f t="shared" si="175"/>
        <v>-2.1334999933771028</v>
      </c>
      <c r="U218" s="117"/>
      <c r="V218" s="109">
        <f t="shared" si="181"/>
        <v>-3.469503045060887</v>
      </c>
      <c r="W218" s="109">
        <f t="shared" si="182"/>
        <v>-8.4695030450608861</v>
      </c>
      <c r="X218" s="109">
        <f t="shared" si="183"/>
        <v>1.530496954939113</v>
      </c>
      <c r="Y218" s="109">
        <f t="shared" si="184"/>
        <v>-11.094428087714254</v>
      </c>
      <c r="Z218" s="109">
        <f t="shared" si="185"/>
        <v>4.1554219975924802</v>
      </c>
      <c r="AA218" s="109">
        <f t="shared" si="186"/>
        <v>0.97847358121330807</v>
      </c>
      <c r="AB218" s="109">
        <f t="shared" si="187"/>
        <v>-4.0215264187866921</v>
      </c>
      <c r="AC218" s="109">
        <f t="shared" si="188"/>
        <v>5.9784735812133079</v>
      </c>
      <c r="AD218" s="109">
        <f t="shared" si="189"/>
        <v>-21.084872755454697</v>
      </c>
      <c r="AE218" s="109">
        <f t="shared" si="190"/>
        <v>23.041819917881313</v>
      </c>
      <c r="AF218" s="109">
        <f t="shared" si="191"/>
        <v>-3.0984216389208838</v>
      </c>
      <c r="AG218" s="109">
        <f t="shared" si="192"/>
        <v>-8.0984216389208843</v>
      </c>
      <c r="AH218" s="109">
        <f t="shared" si="193"/>
        <v>1.9015783610791162</v>
      </c>
      <c r="AI218" s="109">
        <f t="shared" si="194"/>
        <v>-14.216908944610486</v>
      </c>
      <c r="AJ218" s="109">
        <f t="shared" si="195"/>
        <v>8.0200656667687173</v>
      </c>
      <c r="AK218" s="109">
        <f t="shared" si="196"/>
        <v>-3.2152606811426252</v>
      </c>
      <c r="AL218" s="109">
        <f t="shared" si="197"/>
        <v>-8.2152606811426256</v>
      </c>
      <c r="AM218" s="109">
        <f t="shared" si="198"/>
        <v>1.7847393188573748</v>
      </c>
      <c r="AN218" s="109">
        <f t="shared" si="199"/>
        <v>-14.138467784238092</v>
      </c>
      <c r="AO218" s="109">
        <f t="shared" si="200"/>
        <v>7.7079464219528404</v>
      </c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  <c r="BO218" s="27"/>
      <c r="BP218" s="27"/>
      <c r="BQ218" s="27"/>
      <c r="BR218" s="27"/>
      <c r="BS218" s="27"/>
      <c r="BT218" s="27"/>
      <c r="BU218" s="27"/>
      <c r="BV218" s="27"/>
      <c r="BW218" s="27"/>
      <c r="BX218" s="27"/>
      <c r="BY218" s="27"/>
      <c r="BZ218" s="27"/>
      <c r="CA218" s="27"/>
      <c r="CB218" s="27"/>
      <c r="CC218" s="27"/>
      <c r="CD218" s="27"/>
      <c r="CE218" s="27"/>
      <c r="CF218" s="27"/>
      <c r="CG218" s="27"/>
      <c r="CH218" s="27"/>
      <c r="CI218" s="27"/>
      <c r="CJ218" s="27"/>
      <c r="CK218" s="27"/>
      <c r="CL218" s="27"/>
      <c r="CM218" s="27"/>
      <c r="CN218" s="27"/>
      <c r="CO218" s="27"/>
      <c r="CP218" s="27"/>
      <c r="CQ218" s="27"/>
      <c r="CR218" s="27"/>
      <c r="CS218" s="27"/>
      <c r="CT218" s="27"/>
      <c r="CU218" s="27"/>
      <c r="CV218" s="27"/>
      <c r="CW218" s="27"/>
      <c r="CX218" s="27"/>
      <c r="CY218" s="27"/>
      <c r="CZ218" s="27"/>
      <c r="DA218" s="27"/>
      <c r="DB218" s="27"/>
      <c r="DC218" s="27"/>
      <c r="DD218" s="27"/>
      <c r="DE218" s="27"/>
      <c r="DF218" s="27"/>
      <c r="DG218" s="27"/>
      <c r="DH218" s="27"/>
      <c r="DI218" s="27"/>
      <c r="DJ218" s="27"/>
      <c r="DK218" s="27"/>
      <c r="DL218" s="27"/>
      <c r="DM218" s="27"/>
      <c r="DN218" s="27"/>
      <c r="DO218" s="27"/>
      <c r="DP218" s="27"/>
      <c r="DQ218" s="27"/>
      <c r="DR218" s="27"/>
      <c r="DS218" s="27"/>
      <c r="DT218" s="27"/>
      <c r="DU218" s="27"/>
      <c r="DV218" s="27"/>
      <c r="DW218" s="27"/>
      <c r="DX218" s="27"/>
    </row>
    <row r="219" spans="1:128" s="5" customFormat="1" x14ac:dyDescent="0.25">
      <c r="A219" s="124" t="s">
        <v>143</v>
      </c>
      <c r="B219" s="148" t="s">
        <v>144</v>
      </c>
      <c r="C219" s="123" t="s">
        <v>145</v>
      </c>
      <c r="D219" s="26">
        <v>9</v>
      </c>
      <c r="E219" s="91">
        <v>447.14879999999999</v>
      </c>
      <c r="F219" s="90">
        <f t="shared" si="178"/>
        <v>449</v>
      </c>
      <c r="G219" s="149">
        <v>1.5967</v>
      </c>
      <c r="H219" s="149">
        <v>0.2545</v>
      </c>
      <c r="I219" s="147">
        <f t="shared" si="179"/>
        <v>1.8512</v>
      </c>
      <c r="J219" s="91">
        <f t="shared" si="180"/>
        <v>4133.5509004255173</v>
      </c>
      <c r="K219" s="161">
        <v>447.02</v>
      </c>
      <c r="L219" s="122">
        <v>448.8</v>
      </c>
      <c r="M219" s="151"/>
      <c r="N219" s="151"/>
      <c r="O219" s="151">
        <v>1.7991999999999999</v>
      </c>
      <c r="P219" s="161">
        <v>4024.87</v>
      </c>
      <c r="Q219" s="24"/>
      <c r="R219" s="24"/>
      <c r="S219" s="24">
        <f t="shared" si="174"/>
        <v>-2.8089887640449467</v>
      </c>
      <c r="T219" s="24">
        <f t="shared" si="175"/>
        <v>-2.6292382274603061</v>
      </c>
      <c r="U219" s="117"/>
      <c r="V219" s="109">
        <f t="shared" si="181"/>
        <v>-3.469503045060887</v>
      </c>
      <c r="W219" s="109">
        <f t="shared" si="182"/>
        <v>-8.4695030450608861</v>
      </c>
      <c r="X219" s="109">
        <f t="shared" si="183"/>
        <v>1.530496954939113</v>
      </c>
      <c r="Y219" s="109">
        <f t="shared" si="184"/>
        <v>-11.094428087714254</v>
      </c>
      <c r="Z219" s="109">
        <f t="shared" si="185"/>
        <v>4.1554219975924802</v>
      </c>
      <c r="AA219" s="109">
        <f t="shared" si="186"/>
        <v>0.97847358121330807</v>
      </c>
      <c r="AB219" s="109">
        <f t="shared" si="187"/>
        <v>-4.0215264187866921</v>
      </c>
      <c r="AC219" s="109">
        <f t="shared" si="188"/>
        <v>5.9784735812133079</v>
      </c>
      <c r="AD219" s="109">
        <f t="shared" si="189"/>
        <v>-21.084872755454697</v>
      </c>
      <c r="AE219" s="109">
        <f t="shared" si="190"/>
        <v>23.041819917881313</v>
      </c>
      <c r="AF219" s="109">
        <f t="shared" si="191"/>
        <v>-3.0984216389208838</v>
      </c>
      <c r="AG219" s="109">
        <f t="shared" si="192"/>
        <v>-8.0984216389208843</v>
      </c>
      <c r="AH219" s="109">
        <f t="shared" si="193"/>
        <v>1.9015783610791162</v>
      </c>
      <c r="AI219" s="109">
        <f t="shared" si="194"/>
        <v>-14.216908944610486</v>
      </c>
      <c r="AJ219" s="109">
        <f t="shared" si="195"/>
        <v>8.0200656667687173</v>
      </c>
      <c r="AK219" s="109">
        <f t="shared" si="196"/>
        <v>-3.2152606811426252</v>
      </c>
      <c r="AL219" s="109">
        <f t="shared" si="197"/>
        <v>-8.2152606811426256</v>
      </c>
      <c r="AM219" s="109">
        <f t="shared" si="198"/>
        <v>1.7847393188573748</v>
      </c>
      <c r="AN219" s="109">
        <f t="shared" si="199"/>
        <v>-14.138467784238092</v>
      </c>
      <c r="AO219" s="109">
        <f t="shared" si="200"/>
        <v>7.7079464219528404</v>
      </c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  <c r="BO219" s="27"/>
      <c r="BP219" s="27"/>
      <c r="BQ219" s="27"/>
      <c r="BR219" s="27"/>
      <c r="BS219" s="27"/>
      <c r="BT219" s="27"/>
      <c r="BU219" s="27"/>
      <c r="BV219" s="27"/>
      <c r="BW219" s="27"/>
      <c r="BX219" s="27"/>
      <c r="BY219" s="27"/>
      <c r="BZ219" s="27"/>
      <c r="CA219" s="27"/>
      <c r="CB219" s="27"/>
      <c r="CC219" s="27"/>
      <c r="CD219" s="27"/>
      <c r="CE219" s="27"/>
      <c r="CF219" s="27"/>
      <c r="CG219" s="27"/>
      <c r="CH219" s="27"/>
      <c r="CI219" s="27"/>
      <c r="CJ219" s="27"/>
      <c r="CK219" s="27"/>
      <c r="CL219" s="27"/>
      <c r="CM219" s="27"/>
      <c r="CN219" s="27"/>
      <c r="CO219" s="27"/>
      <c r="CP219" s="27"/>
      <c r="CQ219" s="27"/>
      <c r="CR219" s="27"/>
      <c r="CS219" s="27"/>
      <c r="CT219" s="27"/>
      <c r="CU219" s="27"/>
      <c r="CV219" s="27"/>
      <c r="CW219" s="27"/>
      <c r="CX219" s="27"/>
      <c r="CY219" s="27"/>
      <c r="CZ219" s="27"/>
      <c r="DA219" s="27"/>
      <c r="DB219" s="27"/>
      <c r="DC219" s="27"/>
      <c r="DD219" s="27"/>
      <c r="DE219" s="27"/>
      <c r="DF219" s="27"/>
      <c r="DG219" s="27"/>
      <c r="DH219" s="27"/>
      <c r="DI219" s="27"/>
      <c r="DJ219" s="27"/>
      <c r="DK219" s="27"/>
      <c r="DL219" s="27"/>
      <c r="DM219" s="27"/>
      <c r="DN219" s="27"/>
      <c r="DO219" s="27"/>
      <c r="DP219" s="27"/>
      <c r="DQ219" s="27"/>
      <c r="DR219" s="27"/>
      <c r="DS219" s="27"/>
      <c r="DT219" s="27"/>
      <c r="DU219" s="27"/>
      <c r="DV219" s="27"/>
      <c r="DW219" s="27"/>
      <c r="DX219" s="27"/>
    </row>
    <row r="220" spans="1:128" s="5" customFormat="1" x14ac:dyDescent="0.25">
      <c r="A220" s="26"/>
      <c r="B220" s="36"/>
      <c r="C220" s="123"/>
      <c r="D220" s="26"/>
      <c r="E220" s="23"/>
      <c r="F220" s="90"/>
      <c r="G220" s="145"/>
      <c r="H220" s="145"/>
      <c r="I220" s="120"/>
      <c r="J220" s="24"/>
      <c r="K220" s="31"/>
      <c r="L220" s="31"/>
      <c r="M220" s="31"/>
      <c r="N220" s="31"/>
      <c r="O220" s="31"/>
      <c r="P220" s="31"/>
      <c r="Q220" s="24"/>
      <c r="R220" s="24"/>
      <c r="S220" s="24"/>
      <c r="T220" s="24"/>
      <c r="U220" s="117"/>
      <c r="V220" s="110"/>
      <c r="W220" s="110"/>
      <c r="X220" s="110"/>
      <c r="Y220" s="109"/>
      <c r="Z220" s="109"/>
      <c r="AA220" s="110"/>
      <c r="AB220" s="110"/>
      <c r="AC220" s="110"/>
      <c r="AD220" s="109"/>
      <c r="AE220" s="109"/>
      <c r="AF220" s="110"/>
      <c r="AG220" s="110"/>
      <c r="AH220" s="110"/>
      <c r="AI220" s="109"/>
      <c r="AJ220" s="109"/>
      <c r="AK220" s="110"/>
      <c r="AL220" s="110"/>
      <c r="AM220" s="110"/>
      <c r="AN220" s="109"/>
      <c r="AO220" s="109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  <c r="BM220" s="27"/>
      <c r="BN220" s="27"/>
      <c r="BO220" s="27"/>
      <c r="BP220" s="27"/>
      <c r="BQ220" s="27"/>
      <c r="BR220" s="27"/>
      <c r="BS220" s="27"/>
      <c r="BT220" s="27"/>
      <c r="BU220" s="27"/>
      <c r="BV220" s="27"/>
      <c r="BW220" s="27"/>
      <c r="BX220" s="27"/>
      <c r="BY220" s="27"/>
      <c r="BZ220" s="27"/>
      <c r="CA220" s="27"/>
      <c r="CB220" s="27"/>
      <c r="CC220" s="27"/>
      <c r="CD220" s="27"/>
      <c r="CE220" s="27"/>
      <c r="CF220" s="27"/>
      <c r="CG220" s="27"/>
      <c r="CH220" s="27"/>
      <c r="CI220" s="27"/>
      <c r="CJ220" s="27"/>
      <c r="CK220" s="27"/>
      <c r="CL220" s="27"/>
      <c r="CM220" s="27"/>
      <c r="CN220" s="27"/>
      <c r="CO220" s="27"/>
      <c r="CP220" s="27"/>
      <c r="CQ220" s="27"/>
      <c r="CR220" s="27"/>
      <c r="CS220" s="27"/>
      <c r="CT220" s="27"/>
      <c r="CU220" s="27"/>
      <c r="CV220" s="27"/>
      <c r="CW220" s="27"/>
      <c r="CX220" s="27"/>
      <c r="CY220" s="27"/>
      <c r="CZ220" s="27"/>
      <c r="DA220" s="27"/>
      <c r="DB220" s="27"/>
      <c r="DC220" s="27"/>
      <c r="DD220" s="27"/>
      <c r="DE220" s="27"/>
      <c r="DF220" s="27"/>
      <c r="DG220" s="27"/>
      <c r="DH220" s="27"/>
      <c r="DI220" s="27"/>
      <c r="DJ220" s="27"/>
      <c r="DK220" s="27"/>
      <c r="DL220" s="27"/>
      <c r="DM220" s="27"/>
      <c r="DN220" s="27"/>
      <c r="DO220" s="27"/>
      <c r="DP220" s="27"/>
      <c r="DQ220" s="27"/>
      <c r="DR220" s="27"/>
      <c r="DS220" s="27"/>
      <c r="DT220" s="27"/>
      <c r="DU220" s="27"/>
      <c r="DV220" s="27"/>
      <c r="DW220" s="27"/>
      <c r="DX220" s="27"/>
    </row>
    <row r="221" spans="1:128" s="5" customFormat="1" x14ac:dyDescent="0.25">
      <c r="G221" s="145"/>
      <c r="H221" s="145"/>
      <c r="K221" s="31"/>
      <c r="L221" s="31"/>
      <c r="M221" s="31"/>
      <c r="N221" s="31"/>
      <c r="O221" s="31"/>
      <c r="P221" s="31"/>
      <c r="Q221" s="24"/>
      <c r="R221" s="24"/>
      <c r="S221" s="24"/>
      <c r="T221" s="24"/>
      <c r="U221" s="117"/>
      <c r="V221" s="110"/>
      <c r="W221" s="110"/>
      <c r="X221" s="110"/>
      <c r="Y221" s="109"/>
      <c r="Z221" s="109"/>
      <c r="AA221" s="110"/>
      <c r="AB221" s="110"/>
      <c r="AC221" s="110"/>
      <c r="AD221" s="109"/>
      <c r="AE221" s="109"/>
      <c r="AF221" s="110"/>
      <c r="AG221" s="110"/>
      <c r="AH221" s="110"/>
      <c r="AI221" s="109"/>
      <c r="AJ221" s="109"/>
      <c r="AK221" s="110"/>
      <c r="AL221" s="110"/>
      <c r="AM221" s="110"/>
      <c r="AN221" s="109"/>
      <c r="AO221" s="109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  <c r="BK221" s="27"/>
      <c r="BL221" s="27"/>
      <c r="BM221" s="27"/>
      <c r="BN221" s="27"/>
      <c r="BO221" s="27"/>
      <c r="BP221" s="27"/>
      <c r="BQ221" s="27"/>
      <c r="BR221" s="27"/>
      <c r="BS221" s="27"/>
      <c r="BT221" s="27"/>
      <c r="BU221" s="27"/>
      <c r="BV221" s="27"/>
      <c r="BW221" s="27"/>
      <c r="BX221" s="27"/>
      <c r="BY221" s="27"/>
      <c r="BZ221" s="27"/>
      <c r="CA221" s="27"/>
      <c r="CB221" s="27"/>
      <c r="CC221" s="27"/>
      <c r="CD221" s="27"/>
      <c r="CE221" s="27"/>
      <c r="CF221" s="27"/>
      <c r="CG221" s="27"/>
      <c r="CH221" s="27"/>
      <c r="CI221" s="27"/>
      <c r="CJ221" s="27"/>
      <c r="CK221" s="27"/>
      <c r="CL221" s="27"/>
      <c r="CM221" s="27"/>
      <c r="CN221" s="27"/>
      <c r="CO221" s="27"/>
      <c r="CP221" s="27"/>
      <c r="CQ221" s="27"/>
      <c r="CR221" s="27"/>
      <c r="CS221" s="27"/>
      <c r="CT221" s="27"/>
      <c r="CU221" s="27"/>
      <c r="CV221" s="27"/>
      <c r="CW221" s="27"/>
      <c r="CX221" s="27"/>
      <c r="CY221" s="27"/>
      <c r="CZ221" s="27"/>
      <c r="DA221" s="27"/>
      <c r="DB221" s="27"/>
      <c r="DC221" s="27"/>
      <c r="DD221" s="27"/>
      <c r="DE221" s="27"/>
      <c r="DF221" s="27"/>
      <c r="DG221" s="27"/>
      <c r="DH221" s="27"/>
      <c r="DI221" s="27"/>
      <c r="DJ221" s="27"/>
      <c r="DK221" s="27"/>
      <c r="DL221" s="27"/>
      <c r="DM221" s="27"/>
      <c r="DN221" s="27"/>
      <c r="DO221" s="27"/>
      <c r="DP221" s="27"/>
      <c r="DQ221" s="27"/>
      <c r="DR221" s="27"/>
      <c r="DS221" s="27"/>
      <c r="DT221" s="27"/>
      <c r="DU221" s="27"/>
      <c r="DV221" s="27"/>
      <c r="DW221" s="27"/>
      <c r="DX221" s="27"/>
    </row>
    <row r="222" spans="1:128" s="5" customFormat="1" ht="13.8" thickBot="1" x14ac:dyDescent="0.3">
      <c r="G222" s="145"/>
      <c r="H222" s="145"/>
      <c r="K222" s="31"/>
      <c r="L222" s="31"/>
      <c r="M222" s="31"/>
      <c r="N222" s="31"/>
      <c r="O222" s="31"/>
      <c r="P222" s="31"/>
      <c r="Q222" s="24"/>
      <c r="R222" s="24"/>
      <c r="S222" s="24"/>
      <c r="T222" s="24"/>
      <c r="U222" s="117"/>
      <c r="V222" s="110"/>
      <c r="W222" s="110"/>
      <c r="X222" s="110"/>
      <c r="Y222" s="109"/>
      <c r="Z222" s="109"/>
      <c r="AA222" s="110"/>
      <c r="AB222" s="110"/>
      <c r="AC222" s="110"/>
      <c r="AD222" s="109"/>
      <c r="AE222" s="109"/>
      <c r="AF222" s="110"/>
      <c r="AG222" s="110"/>
      <c r="AH222" s="110"/>
      <c r="AI222" s="109"/>
      <c r="AJ222" s="109"/>
      <c r="AK222" s="110"/>
      <c r="AL222" s="110"/>
      <c r="AM222" s="110"/>
      <c r="AN222" s="109"/>
      <c r="AO222" s="109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7"/>
      <c r="BI222" s="27"/>
      <c r="BJ222" s="27"/>
      <c r="BK222" s="27"/>
      <c r="BL222" s="27"/>
      <c r="BM222" s="27"/>
      <c r="BN222" s="27"/>
      <c r="BO222" s="27"/>
      <c r="BP222" s="27"/>
      <c r="BQ222" s="27"/>
      <c r="BR222" s="27"/>
      <c r="BS222" s="27"/>
      <c r="BT222" s="27"/>
      <c r="BU222" s="27"/>
      <c r="BV222" s="27"/>
      <c r="BW222" s="27"/>
      <c r="BX222" s="27"/>
      <c r="BY222" s="27"/>
      <c r="BZ222" s="27"/>
      <c r="CA222" s="27"/>
      <c r="CB222" s="27"/>
      <c r="CC222" s="27"/>
      <c r="CD222" s="27"/>
      <c r="CE222" s="27"/>
      <c r="CF222" s="27"/>
      <c r="CG222" s="27"/>
      <c r="CH222" s="27"/>
      <c r="CI222" s="27"/>
      <c r="CJ222" s="27"/>
      <c r="CK222" s="27"/>
      <c r="CL222" s="27"/>
      <c r="CM222" s="27"/>
      <c r="CN222" s="27"/>
      <c r="CO222" s="27"/>
      <c r="CP222" s="27"/>
      <c r="CQ222" s="27"/>
      <c r="CR222" s="27"/>
      <c r="CS222" s="27"/>
      <c r="CT222" s="27"/>
      <c r="CU222" s="27"/>
      <c r="CV222" s="27"/>
      <c r="CW222" s="27"/>
      <c r="CX222" s="27"/>
      <c r="CY222" s="27"/>
      <c r="CZ222" s="27"/>
      <c r="DA222" s="27"/>
      <c r="DB222" s="27"/>
      <c r="DC222" s="27"/>
      <c r="DD222" s="27"/>
      <c r="DE222" s="27"/>
      <c r="DF222" s="27"/>
      <c r="DG222" s="27"/>
      <c r="DH222" s="27"/>
      <c r="DI222" s="27"/>
      <c r="DJ222" s="27"/>
      <c r="DK222" s="27"/>
      <c r="DL222" s="27"/>
      <c r="DM222" s="27"/>
      <c r="DN222" s="27"/>
      <c r="DO222" s="27"/>
      <c r="DP222" s="27"/>
      <c r="DQ222" s="27"/>
      <c r="DR222" s="27"/>
      <c r="DS222" s="27"/>
      <c r="DT222" s="27"/>
      <c r="DU222" s="27"/>
      <c r="DV222" s="27"/>
      <c r="DW222" s="27"/>
      <c r="DX222" s="27"/>
    </row>
    <row r="223" spans="1:128" s="5" customFormat="1" x14ac:dyDescent="0.25">
      <c r="G223" s="145"/>
      <c r="H223" s="145"/>
      <c r="K223" s="31"/>
      <c r="L223" s="31"/>
      <c r="M223" s="31"/>
      <c r="N223" s="31"/>
      <c r="O223" s="31"/>
      <c r="P223" s="47"/>
      <c r="Q223" s="39"/>
      <c r="R223" s="39"/>
      <c r="S223" s="39"/>
      <c r="T223" s="48"/>
      <c r="U223" s="117"/>
      <c r="V223" s="110"/>
      <c r="W223" s="110"/>
      <c r="X223" s="110"/>
      <c r="Y223" s="109"/>
      <c r="Z223" s="109"/>
      <c r="AA223" s="110"/>
      <c r="AB223" s="110"/>
      <c r="AC223" s="110"/>
      <c r="AD223" s="109"/>
      <c r="AE223" s="109"/>
      <c r="AF223" s="110"/>
      <c r="AG223" s="110"/>
      <c r="AH223" s="110"/>
      <c r="AI223" s="109"/>
      <c r="AJ223" s="109"/>
      <c r="AK223" s="110"/>
      <c r="AL223" s="110"/>
      <c r="AM223" s="110"/>
      <c r="AN223" s="109"/>
      <c r="AO223" s="109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27"/>
      <c r="BK223" s="27"/>
      <c r="BL223" s="27"/>
      <c r="BM223" s="27"/>
      <c r="BN223" s="27"/>
      <c r="BO223" s="27"/>
      <c r="BP223" s="27"/>
      <c r="BQ223" s="27"/>
      <c r="BR223" s="27"/>
      <c r="BS223" s="27"/>
      <c r="BT223" s="27"/>
      <c r="BU223" s="27"/>
      <c r="BV223" s="27"/>
      <c r="BW223" s="27"/>
      <c r="BX223" s="27"/>
      <c r="BY223" s="27"/>
      <c r="BZ223" s="27"/>
      <c r="CA223" s="27"/>
      <c r="CB223" s="27"/>
      <c r="CC223" s="27"/>
      <c r="CD223" s="27"/>
      <c r="CE223" s="27"/>
      <c r="CF223" s="27"/>
      <c r="CG223" s="27"/>
      <c r="CH223" s="27"/>
      <c r="CI223" s="27"/>
      <c r="CJ223" s="27"/>
      <c r="CK223" s="27"/>
      <c r="CL223" s="27"/>
      <c r="CM223" s="27"/>
      <c r="CN223" s="27"/>
      <c r="CO223" s="27"/>
      <c r="CP223" s="27"/>
      <c r="CQ223" s="27"/>
      <c r="CR223" s="27"/>
      <c r="CS223" s="27"/>
      <c r="CT223" s="27"/>
      <c r="CU223" s="27"/>
      <c r="CV223" s="27"/>
      <c r="CW223" s="27"/>
      <c r="CX223" s="27"/>
      <c r="CY223" s="27"/>
      <c r="CZ223" s="27"/>
      <c r="DA223" s="27"/>
      <c r="DB223" s="27"/>
      <c r="DC223" s="27"/>
      <c r="DD223" s="27"/>
      <c r="DE223" s="27"/>
      <c r="DF223" s="27"/>
      <c r="DG223" s="27"/>
      <c r="DH223" s="27"/>
      <c r="DI223" s="27"/>
      <c r="DJ223" s="27"/>
      <c r="DK223" s="27"/>
      <c r="DL223" s="27"/>
      <c r="DM223" s="27"/>
      <c r="DN223" s="27"/>
      <c r="DO223" s="27"/>
      <c r="DP223" s="27"/>
      <c r="DQ223" s="27"/>
      <c r="DR223" s="27"/>
      <c r="DS223" s="27"/>
      <c r="DT223" s="27"/>
      <c r="DU223" s="27"/>
      <c r="DV223" s="27"/>
      <c r="DW223" s="27"/>
      <c r="DX223" s="27"/>
    </row>
    <row r="224" spans="1:128" s="5" customFormat="1" x14ac:dyDescent="0.25">
      <c r="G224" s="145"/>
      <c r="H224" s="145"/>
      <c r="K224" s="31"/>
      <c r="L224" s="31"/>
      <c r="M224" s="31"/>
      <c r="N224" s="31"/>
      <c r="O224" s="31"/>
      <c r="P224" s="49" t="s">
        <v>54</v>
      </c>
      <c r="Q224" s="24">
        <f>MEDIAN(Q4:Q219)</f>
        <v>-3.469503045060887</v>
      </c>
      <c r="R224" s="24">
        <f>MEDIAN(R4:R219)</f>
        <v>0.97847358121330807</v>
      </c>
      <c r="S224" s="24">
        <f>MEDIAN(S4:S219)</f>
        <v>-3.0984216389208838</v>
      </c>
      <c r="T224" s="50">
        <f>MEDIAN(T4:T219)</f>
        <v>-3.2152606811426252</v>
      </c>
      <c r="U224" s="117"/>
      <c r="V224" s="110"/>
      <c r="W224" s="110"/>
      <c r="X224" s="110"/>
      <c r="Y224" s="109"/>
      <c r="Z224" s="109"/>
      <c r="AA224" s="110"/>
      <c r="AB224" s="110"/>
      <c r="AC224" s="110"/>
      <c r="AD224" s="109"/>
      <c r="AE224" s="109"/>
      <c r="AF224" s="110"/>
      <c r="AG224" s="110"/>
      <c r="AH224" s="110"/>
      <c r="AI224" s="109"/>
      <c r="AJ224" s="109"/>
      <c r="AK224" s="110"/>
      <c r="AL224" s="110"/>
      <c r="AM224" s="110"/>
      <c r="AN224" s="109"/>
      <c r="AO224" s="109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  <c r="BO224" s="27"/>
      <c r="BP224" s="27"/>
      <c r="BQ224" s="27"/>
      <c r="BR224" s="27"/>
      <c r="BS224" s="27"/>
      <c r="BT224" s="27"/>
      <c r="BU224" s="27"/>
      <c r="BV224" s="27"/>
      <c r="BW224" s="27"/>
      <c r="BX224" s="27"/>
      <c r="BY224" s="27"/>
      <c r="BZ224" s="27"/>
      <c r="CA224" s="27"/>
      <c r="CB224" s="27"/>
      <c r="CC224" s="27"/>
      <c r="CD224" s="27"/>
      <c r="CE224" s="27"/>
      <c r="CF224" s="27"/>
      <c r="CG224" s="27"/>
      <c r="CH224" s="27"/>
      <c r="CI224" s="27"/>
      <c r="CJ224" s="27"/>
      <c r="CK224" s="27"/>
      <c r="CL224" s="27"/>
      <c r="CM224" s="27"/>
      <c r="CN224" s="27"/>
      <c r="CO224" s="27"/>
      <c r="CP224" s="27"/>
      <c r="CQ224" s="27"/>
      <c r="CR224" s="27"/>
      <c r="CS224" s="27"/>
      <c r="CT224" s="27"/>
      <c r="CU224" s="27"/>
      <c r="CV224" s="27"/>
      <c r="CW224" s="27"/>
      <c r="CX224" s="27"/>
      <c r="CY224" s="27"/>
      <c r="CZ224" s="27"/>
      <c r="DA224" s="27"/>
      <c r="DB224" s="27"/>
      <c r="DC224" s="27"/>
      <c r="DD224" s="27"/>
      <c r="DE224" s="27"/>
      <c r="DF224" s="27"/>
      <c r="DG224" s="27"/>
      <c r="DH224" s="27"/>
      <c r="DI224" s="27"/>
      <c r="DJ224" s="27"/>
      <c r="DK224" s="27"/>
      <c r="DL224" s="27"/>
      <c r="DM224" s="27"/>
      <c r="DN224" s="27"/>
      <c r="DO224" s="27"/>
      <c r="DP224" s="27"/>
      <c r="DQ224" s="27"/>
      <c r="DR224" s="27"/>
      <c r="DS224" s="27"/>
      <c r="DT224" s="27"/>
      <c r="DU224" s="27"/>
      <c r="DV224" s="27"/>
      <c r="DW224" s="27"/>
      <c r="DX224" s="27"/>
    </row>
    <row r="225" spans="2:128" s="5" customFormat="1" x14ac:dyDescent="0.25">
      <c r="G225" s="145"/>
      <c r="H225" s="145"/>
      <c r="K225" s="31"/>
      <c r="L225" s="31"/>
      <c r="M225" s="31"/>
      <c r="N225" s="31"/>
      <c r="O225" s="31"/>
      <c r="P225" s="49" t="s">
        <v>55</v>
      </c>
      <c r="Q225" s="24">
        <f>PERCENTILE(Q4:Q219,0.25)</f>
        <v>-5.605716335804833</v>
      </c>
      <c r="R225" s="24">
        <f>PERCENTILE(R4:R219,0.25)</f>
        <v>-3.3739486055189043</v>
      </c>
      <c r="S225" s="24">
        <f>PERCENTILE(S4:S219,0.25)</f>
        <v>-6.510617477841401</v>
      </c>
      <c r="T225" s="50">
        <f>PERCENTILE(T4:T219,0.25)</f>
        <v>-6.4406938950775139</v>
      </c>
      <c r="U225" s="117"/>
      <c r="V225" s="110"/>
      <c r="W225" s="110"/>
      <c r="X225" s="110"/>
      <c r="Y225" s="109"/>
      <c r="Z225" s="109"/>
      <c r="AA225" s="110"/>
      <c r="AB225" s="110"/>
      <c r="AC225" s="110"/>
      <c r="AD225" s="109"/>
      <c r="AE225" s="109"/>
      <c r="AF225" s="110"/>
      <c r="AG225" s="110"/>
      <c r="AH225" s="110"/>
      <c r="AI225" s="109"/>
      <c r="AJ225" s="109"/>
      <c r="AK225" s="110"/>
      <c r="AL225" s="110"/>
      <c r="AM225" s="110"/>
      <c r="AN225" s="109"/>
      <c r="AO225" s="109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  <c r="BO225" s="27"/>
      <c r="BP225" s="27"/>
      <c r="BQ225" s="27"/>
      <c r="BR225" s="27"/>
      <c r="BS225" s="27"/>
      <c r="BT225" s="27"/>
      <c r="BU225" s="27"/>
      <c r="BV225" s="27"/>
      <c r="BW225" s="27"/>
      <c r="BX225" s="27"/>
      <c r="BY225" s="27"/>
      <c r="BZ225" s="27"/>
      <c r="CA225" s="27"/>
      <c r="CB225" s="27"/>
      <c r="CC225" s="27"/>
      <c r="CD225" s="27"/>
      <c r="CE225" s="27"/>
      <c r="CF225" s="27"/>
      <c r="CG225" s="27"/>
      <c r="CH225" s="27"/>
      <c r="CI225" s="27"/>
      <c r="CJ225" s="27"/>
      <c r="CK225" s="27"/>
      <c r="CL225" s="27"/>
      <c r="CM225" s="27"/>
      <c r="CN225" s="27"/>
      <c r="CO225" s="27"/>
      <c r="CP225" s="27"/>
      <c r="CQ225" s="27"/>
      <c r="CR225" s="27"/>
      <c r="CS225" s="27"/>
      <c r="CT225" s="27"/>
      <c r="CU225" s="27"/>
      <c r="CV225" s="27"/>
      <c r="CW225" s="27"/>
      <c r="CX225" s="27"/>
      <c r="CY225" s="27"/>
      <c r="CZ225" s="27"/>
      <c r="DA225" s="27"/>
      <c r="DB225" s="27"/>
      <c r="DC225" s="27"/>
      <c r="DD225" s="27"/>
      <c r="DE225" s="27"/>
      <c r="DF225" s="27"/>
      <c r="DG225" s="27"/>
      <c r="DH225" s="27"/>
      <c r="DI225" s="27"/>
      <c r="DJ225" s="27"/>
      <c r="DK225" s="27"/>
      <c r="DL225" s="27"/>
      <c r="DM225" s="27"/>
      <c r="DN225" s="27"/>
      <c r="DO225" s="27"/>
      <c r="DP225" s="27"/>
      <c r="DQ225" s="27"/>
      <c r="DR225" s="27"/>
      <c r="DS225" s="27"/>
      <c r="DT225" s="27"/>
      <c r="DU225" s="27"/>
      <c r="DV225" s="27"/>
      <c r="DW225" s="27"/>
      <c r="DX225" s="27"/>
    </row>
    <row r="226" spans="2:128" s="5" customFormat="1" x14ac:dyDescent="0.25">
      <c r="B226" s="37"/>
      <c r="D226" s="23"/>
      <c r="E226" s="23"/>
      <c r="F226" s="91"/>
      <c r="G226" s="145"/>
      <c r="H226" s="145"/>
      <c r="K226" s="31"/>
      <c r="L226" s="31"/>
      <c r="M226" s="31"/>
      <c r="N226" s="31"/>
      <c r="O226" s="31"/>
      <c r="P226" s="49" t="s">
        <v>56</v>
      </c>
      <c r="Q226" s="24">
        <f>PERCENTILE(Q4:Q219,0.75)</f>
        <v>-2.1770417082917022</v>
      </c>
      <c r="R226" s="24">
        <f>PERCENTILE(R4:R219,0.75)</f>
        <v>6.5472027972028073</v>
      </c>
      <c r="S226" s="24">
        <f>PERCENTILE(S4:S219,0.75)</f>
        <v>-1.5110043527163104</v>
      </c>
      <c r="T226" s="50">
        <f>PERCENTILE(T4:T219,0.75)</f>
        <v>-1.5288917677189195</v>
      </c>
      <c r="U226" s="117"/>
      <c r="V226" s="110"/>
      <c r="W226" s="110"/>
      <c r="X226" s="110"/>
      <c r="Y226" s="109"/>
      <c r="Z226" s="109"/>
      <c r="AA226" s="110"/>
      <c r="AB226" s="110"/>
      <c r="AC226" s="110"/>
      <c r="AD226" s="109"/>
      <c r="AE226" s="109"/>
      <c r="AF226" s="110"/>
      <c r="AG226" s="110"/>
      <c r="AH226" s="110"/>
      <c r="AI226" s="109"/>
      <c r="AJ226" s="109"/>
      <c r="AK226" s="110"/>
      <c r="AL226" s="110"/>
      <c r="AM226" s="110"/>
      <c r="AN226" s="109"/>
      <c r="AO226" s="109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27"/>
      <c r="BM226" s="27"/>
      <c r="BN226" s="27"/>
      <c r="BO226" s="27"/>
      <c r="BP226" s="27"/>
      <c r="BQ226" s="27"/>
      <c r="BR226" s="27"/>
      <c r="BS226" s="27"/>
      <c r="BT226" s="27"/>
      <c r="BU226" s="27"/>
      <c r="BV226" s="27"/>
      <c r="BW226" s="27"/>
      <c r="BX226" s="27"/>
      <c r="BY226" s="27"/>
      <c r="BZ226" s="27"/>
      <c r="CA226" s="27"/>
      <c r="CB226" s="27"/>
      <c r="CC226" s="27"/>
      <c r="CD226" s="27"/>
      <c r="CE226" s="27"/>
      <c r="CF226" s="27"/>
      <c r="CG226" s="27"/>
      <c r="CH226" s="27"/>
      <c r="CI226" s="27"/>
      <c r="CJ226" s="27"/>
      <c r="CK226" s="27"/>
      <c r="CL226" s="27"/>
      <c r="CM226" s="27"/>
      <c r="CN226" s="27"/>
      <c r="CO226" s="27"/>
      <c r="CP226" s="27"/>
      <c r="CQ226" s="27"/>
      <c r="CR226" s="27"/>
      <c r="CS226" s="27"/>
      <c r="CT226" s="27"/>
      <c r="CU226" s="27"/>
      <c r="CV226" s="27"/>
      <c r="CW226" s="27"/>
      <c r="CX226" s="27"/>
      <c r="CY226" s="27"/>
      <c r="CZ226" s="27"/>
      <c r="DA226" s="27"/>
      <c r="DB226" s="27"/>
      <c r="DC226" s="27"/>
      <c r="DD226" s="27"/>
      <c r="DE226" s="27"/>
      <c r="DF226" s="27"/>
      <c r="DG226" s="27"/>
      <c r="DH226" s="27"/>
      <c r="DI226" s="27"/>
      <c r="DJ226" s="27"/>
      <c r="DK226" s="27"/>
      <c r="DL226" s="27"/>
      <c r="DM226" s="27"/>
      <c r="DN226" s="27"/>
      <c r="DO226" s="27"/>
      <c r="DP226" s="27"/>
      <c r="DQ226" s="27"/>
      <c r="DR226" s="27"/>
      <c r="DS226" s="27"/>
      <c r="DT226" s="27"/>
      <c r="DU226" s="27"/>
      <c r="DV226" s="27"/>
      <c r="DW226" s="27"/>
      <c r="DX226" s="27"/>
    </row>
    <row r="227" spans="2:128" x14ac:dyDescent="0.25">
      <c r="P227" s="49" t="s">
        <v>57</v>
      </c>
      <c r="Q227" s="24">
        <f>(Q226-Q225)/1.349</f>
        <v>2.5416416808844557</v>
      </c>
      <c r="R227" s="24">
        <f t="shared" ref="R227:T227" si="201">(R226-R225)/1.349</f>
        <v>7.3544487788893349</v>
      </c>
      <c r="S227" s="24">
        <f t="shared" si="201"/>
        <v>3.7061624352298672</v>
      </c>
      <c r="T227" s="50">
        <f t="shared" si="201"/>
        <v>3.6410690343651555</v>
      </c>
      <c r="AP227" s="54"/>
    </row>
    <row r="228" spans="2:128" ht="13.8" thickBot="1" x14ac:dyDescent="0.3">
      <c r="P228" s="51"/>
      <c r="Q228" s="40"/>
      <c r="R228" s="40"/>
      <c r="S228" s="40"/>
      <c r="T228" s="52"/>
      <c r="AP228" s="54"/>
    </row>
    <row r="229" spans="2:128" x14ac:dyDescent="0.25">
      <c r="Q229" s="24"/>
      <c r="R229" s="24"/>
      <c r="S229" s="24"/>
      <c r="T229" s="24"/>
    </row>
    <row r="230" spans="2:128" x14ac:dyDescent="0.25">
      <c r="O230" s="192" t="s">
        <v>76</v>
      </c>
      <c r="P230" s="111" t="s">
        <v>74</v>
      </c>
      <c r="Q230" s="112">
        <f>MAX(Q4:Q219)</f>
        <v>28.952476363408675</v>
      </c>
      <c r="R230" s="112">
        <f>MAX(R4:R219)</f>
        <v>53.191489361702118</v>
      </c>
      <c r="S230" s="112">
        <f>MAX(S4:S219)</f>
        <v>25.03516935396604</v>
      </c>
      <c r="T230" s="112">
        <f>MAX(T4:T219)</f>
        <v>25.20000681311171</v>
      </c>
    </row>
    <row r="231" spans="2:128" x14ac:dyDescent="0.25">
      <c r="O231" s="192"/>
      <c r="P231" s="111" t="s">
        <v>75</v>
      </c>
      <c r="Q231" s="112">
        <f>MIN(Q4:Q219)</f>
        <v>-18.684210526315788</v>
      </c>
      <c r="R231" s="112">
        <f>MIN(R4:R219)</f>
        <v>-89.16967509025271</v>
      </c>
      <c r="S231" s="112">
        <f>MIN(S4:S219)</f>
        <v>-61.72106824925816</v>
      </c>
      <c r="T231" s="112">
        <f>MIN(T4:T219)</f>
        <v>-61.709199837525965</v>
      </c>
    </row>
    <row r="232" spans="2:128" x14ac:dyDescent="0.25">
      <c r="Q232" s="24"/>
      <c r="R232" s="24"/>
      <c r="S232" s="24"/>
      <c r="T232" s="24"/>
    </row>
    <row r="233" spans="2:128" x14ac:dyDescent="0.25">
      <c r="Q233" s="24"/>
      <c r="R233" s="24"/>
      <c r="S233" s="24"/>
      <c r="T233" s="24"/>
    </row>
    <row r="234" spans="2:128" x14ac:dyDescent="0.25">
      <c r="Q234" s="24"/>
      <c r="R234" s="24"/>
      <c r="S234" s="24"/>
      <c r="T234" s="24"/>
    </row>
    <row r="235" spans="2:128" x14ac:dyDescent="0.25">
      <c r="Q235" s="24"/>
      <c r="R235" s="24"/>
      <c r="S235" s="24"/>
      <c r="T235" s="24"/>
    </row>
    <row r="236" spans="2:128" x14ac:dyDescent="0.25">
      <c r="Q236" s="24"/>
      <c r="R236" s="24"/>
      <c r="S236" s="24"/>
      <c r="T236" s="24"/>
    </row>
  </sheetData>
  <mergeCells count="5">
    <mergeCell ref="O230:O231"/>
    <mergeCell ref="AK2:AO2"/>
    <mergeCell ref="V2:Z2"/>
    <mergeCell ref="AA2:AE2"/>
    <mergeCell ref="AF2:AJ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6600"/>
  </sheetPr>
  <dimension ref="A1:FN370"/>
  <sheetViews>
    <sheetView workbookViewId="0">
      <selection activeCell="A2" sqref="A2"/>
    </sheetView>
  </sheetViews>
  <sheetFormatPr defaultColWidth="9.109375" defaultRowHeight="13.2" x14ac:dyDescent="0.25"/>
  <cols>
    <col min="1" max="1" width="5" style="1" bestFit="1" customWidth="1"/>
    <col min="2" max="2" width="11.44140625" style="46" bestFit="1" customWidth="1"/>
    <col min="3" max="3" width="10.44140625" style="1" bestFit="1" customWidth="1"/>
    <col min="4" max="8" width="9.33203125" style="32" customWidth="1"/>
    <col min="9" max="9" width="10.6640625" style="41" bestFit="1" customWidth="1"/>
    <col min="10" max="10" width="7.6640625" style="109" bestFit="1" customWidth="1"/>
    <col min="11" max="11" width="10.6640625" style="109" bestFit="1" customWidth="1"/>
    <col min="12" max="12" width="11.33203125" style="109" bestFit="1" customWidth="1"/>
    <col min="13" max="13" width="7.6640625" style="109" bestFit="1" customWidth="1"/>
    <col min="14" max="14" width="10.6640625" style="109" bestFit="1" customWidth="1"/>
    <col min="15" max="15" width="11.33203125" style="109" bestFit="1" customWidth="1"/>
    <col min="16" max="16" width="7.6640625" style="109" bestFit="1" customWidth="1"/>
    <col min="17" max="17" width="10.6640625" style="109" bestFit="1" customWidth="1"/>
    <col min="18" max="18" width="11.33203125" style="109" bestFit="1" customWidth="1"/>
    <col min="19" max="19" width="7.6640625" style="109" bestFit="1" customWidth="1"/>
    <col min="20" max="20" width="10.6640625" style="109" bestFit="1" customWidth="1"/>
    <col min="21" max="21" width="11.33203125" style="109" bestFit="1" customWidth="1"/>
    <col min="22" max="22" width="7.6640625" style="109" bestFit="1" customWidth="1"/>
    <col min="23" max="23" width="10.6640625" style="109" bestFit="1" customWidth="1"/>
    <col min="24" max="24" width="11.33203125" style="109" bestFit="1" customWidth="1"/>
    <col min="25" max="157" width="9.109375" style="27"/>
    <col min="158" max="170" width="9.109375" style="38"/>
    <col min="171" max="16384" width="9.109375" style="1"/>
  </cols>
  <sheetData>
    <row r="1" spans="1:170" s="4" customFormat="1" x14ac:dyDescent="0.25">
      <c r="A1" s="28"/>
      <c r="B1" s="42"/>
      <c r="C1" s="29"/>
      <c r="D1" s="61" t="s">
        <v>0</v>
      </c>
      <c r="E1" s="61" t="s">
        <v>0</v>
      </c>
      <c r="F1" s="61" t="s">
        <v>0</v>
      </c>
      <c r="G1" s="61" t="s">
        <v>0</v>
      </c>
      <c r="H1" s="61" t="s">
        <v>0</v>
      </c>
      <c r="I1" s="29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</row>
    <row r="2" spans="1:170" s="3" customFormat="1" x14ac:dyDescent="0.25">
      <c r="A2" s="28" t="s">
        <v>7</v>
      </c>
      <c r="B2" s="42" t="s">
        <v>53</v>
      </c>
      <c r="C2" s="28" t="s">
        <v>48</v>
      </c>
      <c r="D2" s="56" t="s">
        <v>40</v>
      </c>
      <c r="E2" s="56" t="s">
        <v>41</v>
      </c>
      <c r="F2" s="56" t="s">
        <v>42</v>
      </c>
      <c r="G2" s="56" t="s">
        <v>43</v>
      </c>
      <c r="H2" s="56" t="s">
        <v>44</v>
      </c>
      <c r="I2" s="28"/>
      <c r="J2" s="194" t="s">
        <v>40</v>
      </c>
      <c r="K2" s="194"/>
      <c r="L2" s="194"/>
      <c r="M2" s="194" t="s">
        <v>41</v>
      </c>
      <c r="N2" s="194"/>
      <c r="O2" s="194"/>
      <c r="P2" s="194" t="s">
        <v>42</v>
      </c>
      <c r="Q2" s="194"/>
      <c r="R2" s="194"/>
      <c r="S2" s="194" t="s">
        <v>43</v>
      </c>
      <c r="T2" s="194"/>
      <c r="U2" s="194"/>
      <c r="V2" s="194" t="s">
        <v>44</v>
      </c>
      <c r="W2" s="194"/>
      <c r="X2" s="194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</row>
    <row r="3" spans="1:170" s="3" customFormat="1" ht="13.8" thickBot="1" x14ac:dyDescent="0.3">
      <c r="A3" s="30"/>
      <c r="B3" s="43"/>
      <c r="C3" s="30"/>
      <c r="D3" s="62" t="s">
        <v>22</v>
      </c>
      <c r="E3" s="62" t="s">
        <v>22</v>
      </c>
      <c r="F3" s="62" t="s">
        <v>22</v>
      </c>
      <c r="G3" s="62" t="s">
        <v>22</v>
      </c>
      <c r="H3" s="62" t="s">
        <v>22</v>
      </c>
      <c r="I3" s="28"/>
      <c r="J3" s="108" t="s">
        <v>23</v>
      </c>
      <c r="K3" s="108" t="s">
        <v>58</v>
      </c>
      <c r="L3" s="108" t="s">
        <v>59</v>
      </c>
      <c r="M3" s="108" t="s">
        <v>23</v>
      </c>
      <c r="N3" s="108" t="s">
        <v>58</v>
      </c>
      <c r="O3" s="108" t="s">
        <v>59</v>
      </c>
      <c r="P3" s="108" t="s">
        <v>23</v>
      </c>
      <c r="Q3" s="108" t="s">
        <v>58</v>
      </c>
      <c r="R3" s="108" t="s">
        <v>59</v>
      </c>
      <c r="S3" s="108" t="s">
        <v>23</v>
      </c>
      <c r="T3" s="108" t="s">
        <v>58</v>
      </c>
      <c r="U3" s="108" t="s">
        <v>59</v>
      </c>
      <c r="V3" s="108" t="s">
        <v>23</v>
      </c>
      <c r="W3" s="108" t="s">
        <v>58</v>
      </c>
      <c r="X3" s="108" t="s">
        <v>59</v>
      </c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</row>
    <row r="4" spans="1:170" s="5" customFormat="1" x14ac:dyDescent="0.25">
      <c r="A4" s="22" t="s">
        <v>39</v>
      </c>
      <c r="B4" s="44" t="s">
        <v>63</v>
      </c>
      <c r="C4" s="23">
        <v>7</v>
      </c>
      <c r="D4" s="58"/>
      <c r="E4" s="58"/>
      <c r="F4" s="58"/>
      <c r="G4" s="58"/>
      <c r="H4" s="58"/>
      <c r="I4" s="27"/>
      <c r="J4" s="109">
        <f t="shared" ref="J4:J27" si="0">$D$30</f>
        <v>11.3</v>
      </c>
      <c r="K4" s="109">
        <f t="shared" ref="K4:K27" si="1">($D$30)-(3*$D$33)</f>
        <v>6.4074870274277265</v>
      </c>
      <c r="L4" s="109">
        <f t="shared" ref="L4:L27" si="2">($D$30)+(3*$D$33)</f>
        <v>16.192512972572274</v>
      </c>
      <c r="M4" s="109">
        <f t="shared" ref="M4:M27" si="3">$E$30</f>
        <v>21.3</v>
      </c>
      <c r="N4" s="109">
        <f t="shared" ref="N4:N27" si="4">($E$30)-(3*$E$33)</f>
        <v>16.407487027427727</v>
      </c>
      <c r="O4" s="109">
        <f t="shared" ref="O4:O27" si="5">($E$30)+(3*$E$33)</f>
        <v>26.192512972572274</v>
      </c>
      <c r="P4" s="109">
        <f t="shared" ref="P4:P27" si="6">$F$30</f>
        <v>36.1</v>
      </c>
      <c r="Q4" s="109">
        <f t="shared" ref="Q4:Q27" si="7">($F$30)-(3*$F$33)</f>
        <v>28.761230541141593</v>
      </c>
      <c r="R4" s="109">
        <f t="shared" ref="R4:R27" si="8">($F$30)+(3*$F$33)</f>
        <v>43.43876945885841</v>
      </c>
      <c r="S4" s="109">
        <f t="shared" ref="S4:S27" si="9">$G$30</f>
        <v>56</v>
      </c>
      <c r="T4" s="109">
        <f t="shared" ref="T4:T27" si="10">($G$30)-(3*$G$33)</f>
        <v>42.434395848776887</v>
      </c>
      <c r="U4" s="109">
        <f t="shared" ref="U4:U27" si="11">($G$30)+(3*$G$33)</f>
        <v>69.565604151223113</v>
      </c>
      <c r="V4" s="109">
        <f t="shared" ref="V4:V27" si="12">$H$30</f>
        <v>77</v>
      </c>
      <c r="W4" s="109">
        <f t="shared" ref="W4:W27" si="13">($H$30)-(3*$H$33)</f>
        <v>60.320978502594514</v>
      </c>
      <c r="X4" s="109">
        <f t="shared" ref="X4:X27" si="14">($H$30)+(3*$H$33)</f>
        <v>93.679021497405486</v>
      </c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</row>
    <row r="5" spans="1:170" s="5" customFormat="1" x14ac:dyDescent="0.25">
      <c r="A5" s="22" t="s">
        <v>39</v>
      </c>
      <c r="B5" s="44" t="s">
        <v>63</v>
      </c>
      <c r="C5" s="23">
        <v>8</v>
      </c>
      <c r="D5" s="58"/>
      <c r="E5" s="58"/>
      <c r="F5" s="58"/>
      <c r="G5" s="58"/>
      <c r="H5" s="58"/>
      <c r="I5" s="27"/>
      <c r="J5" s="109">
        <f t="shared" si="0"/>
        <v>11.3</v>
      </c>
      <c r="K5" s="109">
        <f t="shared" si="1"/>
        <v>6.4074870274277265</v>
      </c>
      <c r="L5" s="109">
        <f t="shared" si="2"/>
        <v>16.192512972572274</v>
      </c>
      <c r="M5" s="109">
        <f t="shared" si="3"/>
        <v>21.3</v>
      </c>
      <c r="N5" s="109">
        <f t="shared" si="4"/>
        <v>16.407487027427727</v>
      </c>
      <c r="O5" s="109">
        <f t="shared" si="5"/>
        <v>26.192512972572274</v>
      </c>
      <c r="P5" s="109">
        <f t="shared" si="6"/>
        <v>36.1</v>
      </c>
      <c r="Q5" s="109">
        <f t="shared" si="7"/>
        <v>28.761230541141593</v>
      </c>
      <c r="R5" s="109">
        <f t="shared" si="8"/>
        <v>43.43876945885841</v>
      </c>
      <c r="S5" s="109">
        <f t="shared" si="9"/>
        <v>56</v>
      </c>
      <c r="T5" s="109">
        <f t="shared" si="10"/>
        <v>42.434395848776887</v>
      </c>
      <c r="U5" s="109">
        <f t="shared" si="11"/>
        <v>69.565604151223113</v>
      </c>
      <c r="V5" s="109">
        <f t="shared" si="12"/>
        <v>77</v>
      </c>
      <c r="W5" s="109">
        <f t="shared" si="13"/>
        <v>60.320978502594514</v>
      </c>
      <c r="X5" s="109">
        <f t="shared" si="14"/>
        <v>93.679021497405486</v>
      </c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</row>
    <row r="6" spans="1:170" s="5" customFormat="1" x14ac:dyDescent="0.25">
      <c r="A6" s="22" t="s">
        <v>39</v>
      </c>
      <c r="B6" s="44" t="s">
        <v>63</v>
      </c>
      <c r="C6" s="23">
        <v>9</v>
      </c>
      <c r="D6" s="58">
        <v>11.3</v>
      </c>
      <c r="E6" s="58">
        <v>13.4</v>
      </c>
      <c r="F6" s="58">
        <v>27.6</v>
      </c>
      <c r="G6" s="58">
        <v>44.3</v>
      </c>
      <c r="H6" s="58">
        <v>69.7</v>
      </c>
      <c r="I6" s="27"/>
      <c r="J6" s="109">
        <f t="shared" si="0"/>
        <v>11.3</v>
      </c>
      <c r="K6" s="109">
        <f t="shared" si="1"/>
        <v>6.4074870274277265</v>
      </c>
      <c r="L6" s="109">
        <f t="shared" si="2"/>
        <v>16.192512972572274</v>
      </c>
      <c r="M6" s="109">
        <f t="shared" si="3"/>
        <v>21.3</v>
      </c>
      <c r="N6" s="109">
        <f t="shared" si="4"/>
        <v>16.407487027427727</v>
      </c>
      <c r="O6" s="109">
        <f t="shared" si="5"/>
        <v>26.192512972572274</v>
      </c>
      <c r="P6" s="109">
        <f t="shared" si="6"/>
        <v>36.1</v>
      </c>
      <c r="Q6" s="109">
        <f t="shared" si="7"/>
        <v>28.761230541141593</v>
      </c>
      <c r="R6" s="109">
        <f t="shared" si="8"/>
        <v>43.43876945885841</v>
      </c>
      <c r="S6" s="109">
        <f t="shared" si="9"/>
        <v>56</v>
      </c>
      <c r="T6" s="109">
        <f t="shared" si="10"/>
        <v>42.434395848776887</v>
      </c>
      <c r="U6" s="109">
        <f t="shared" si="11"/>
        <v>69.565604151223113</v>
      </c>
      <c r="V6" s="109">
        <f t="shared" si="12"/>
        <v>77</v>
      </c>
      <c r="W6" s="109">
        <f t="shared" si="13"/>
        <v>60.320978502594514</v>
      </c>
      <c r="X6" s="109">
        <f t="shared" si="14"/>
        <v>93.679021497405486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</row>
    <row r="7" spans="1:170" s="5" customFormat="1" x14ac:dyDescent="0.25">
      <c r="A7" s="22" t="s">
        <v>14</v>
      </c>
      <c r="B7" s="44" t="s">
        <v>111</v>
      </c>
      <c r="C7" s="23">
        <v>7</v>
      </c>
      <c r="D7" s="122">
        <v>9.8000000000000007</v>
      </c>
      <c r="E7" s="121">
        <v>21.3</v>
      </c>
      <c r="F7" s="121">
        <v>39.200000000000003</v>
      </c>
      <c r="G7" s="122">
        <v>64.5</v>
      </c>
      <c r="H7" s="122">
        <v>85.2</v>
      </c>
      <c r="I7" s="27"/>
      <c r="J7" s="109">
        <f t="shared" si="0"/>
        <v>11.3</v>
      </c>
      <c r="K7" s="109">
        <f t="shared" si="1"/>
        <v>6.4074870274277265</v>
      </c>
      <c r="L7" s="109">
        <f t="shared" si="2"/>
        <v>16.192512972572274</v>
      </c>
      <c r="M7" s="109">
        <f t="shared" si="3"/>
        <v>21.3</v>
      </c>
      <c r="N7" s="109">
        <f t="shared" si="4"/>
        <v>16.407487027427727</v>
      </c>
      <c r="O7" s="109">
        <f t="shared" si="5"/>
        <v>26.192512972572274</v>
      </c>
      <c r="P7" s="109">
        <f t="shared" si="6"/>
        <v>36.1</v>
      </c>
      <c r="Q7" s="109">
        <f t="shared" si="7"/>
        <v>28.761230541141593</v>
      </c>
      <c r="R7" s="109">
        <f t="shared" si="8"/>
        <v>43.43876945885841</v>
      </c>
      <c r="S7" s="109">
        <f t="shared" si="9"/>
        <v>56</v>
      </c>
      <c r="T7" s="109">
        <f t="shared" si="10"/>
        <v>42.434395848776887</v>
      </c>
      <c r="U7" s="109">
        <f t="shared" si="11"/>
        <v>69.565604151223113</v>
      </c>
      <c r="V7" s="109">
        <f t="shared" si="12"/>
        <v>77</v>
      </c>
      <c r="W7" s="109">
        <f t="shared" si="13"/>
        <v>60.320978502594514</v>
      </c>
      <c r="X7" s="109">
        <f t="shared" si="14"/>
        <v>93.679021497405486</v>
      </c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</row>
    <row r="8" spans="1:170" s="5" customFormat="1" x14ac:dyDescent="0.25">
      <c r="A8" s="22" t="s">
        <v>14</v>
      </c>
      <c r="B8" s="44" t="s">
        <v>111</v>
      </c>
      <c r="C8" s="23">
        <v>8</v>
      </c>
      <c r="D8" s="121">
        <v>9.6</v>
      </c>
      <c r="E8" s="121">
        <v>19.600000000000001</v>
      </c>
      <c r="F8" s="122">
        <v>34.700000000000003</v>
      </c>
      <c r="G8" s="121">
        <v>57.8</v>
      </c>
      <c r="H8" s="122">
        <v>79.400000000000006</v>
      </c>
      <c r="I8" s="27"/>
      <c r="J8" s="109">
        <f t="shared" si="0"/>
        <v>11.3</v>
      </c>
      <c r="K8" s="109">
        <f t="shared" si="1"/>
        <v>6.4074870274277265</v>
      </c>
      <c r="L8" s="109">
        <f t="shared" si="2"/>
        <v>16.192512972572274</v>
      </c>
      <c r="M8" s="109">
        <f t="shared" si="3"/>
        <v>21.3</v>
      </c>
      <c r="N8" s="109">
        <f t="shared" si="4"/>
        <v>16.407487027427727</v>
      </c>
      <c r="O8" s="109">
        <f t="shared" si="5"/>
        <v>26.192512972572274</v>
      </c>
      <c r="P8" s="109">
        <f t="shared" si="6"/>
        <v>36.1</v>
      </c>
      <c r="Q8" s="109">
        <f t="shared" si="7"/>
        <v>28.761230541141593</v>
      </c>
      <c r="R8" s="109">
        <f t="shared" si="8"/>
        <v>43.43876945885841</v>
      </c>
      <c r="S8" s="109">
        <f t="shared" si="9"/>
        <v>56</v>
      </c>
      <c r="T8" s="109">
        <f t="shared" si="10"/>
        <v>42.434395848776887</v>
      </c>
      <c r="U8" s="109">
        <f t="shared" si="11"/>
        <v>69.565604151223113</v>
      </c>
      <c r="V8" s="109">
        <f t="shared" si="12"/>
        <v>77</v>
      </c>
      <c r="W8" s="109">
        <f t="shared" si="13"/>
        <v>60.320978502594514</v>
      </c>
      <c r="X8" s="109">
        <f t="shared" si="14"/>
        <v>93.679021497405486</v>
      </c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</row>
    <row r="9" spans="1:170" s="5" customFormat="1" x14ac:dyDescent="0.25">
      <c r="A9" s="22" t="s">
        <v>14</v>
      </c>
      <c r="B9" s="44" t="s">
        <v>111</v>
      </c>
      <c r="C9" s="23">
        <v>9</v>
      </c>
      <c r="D9" s="122">
        <v>9.1999999999999993</v>
      </c>
      <c r="E9" s="122">
        <v>19.5</v>
      </c>
      <c r="F9" s="121">
        <v>34.700000000000003</v>
      </c>
      <c r="G9" s="121">
        <v>58.4</v>
      </c>
      <c r="H9" s="122">
        <v>80.3</v>
      </c>
      <c r="I9" s="118"/>
      <c r="J9" s="109">
        <f t="shared" si="0"/>
        <v>11.3</v>
      </c>
      <c r="K9" s="109">
        <f t="shared" si="1"/>
        <v>6.4074870274277265</v>
      </c>
      <c r="L9" s="109">
        <f t="shared" si="2"/>
        <v>16.192512972572274</v>
      </c>
      <c r="M9" s="109">
        <f t="shared" si="3"/>
        <v>21.3</v>
      </c>
      <c r="N9" s="109">
        <f t="shared" si="4"/>
        <v>16.407487027427727</v>
      </c>
      <c r="O9" s="109">
        <f t="shared" si="5"/>
        <v>26.192512972572274</v>
      </c>
      <c r="P9" s="109">
        <f t="shared" si="6"/>
        <v>36.1</v>
      </c>
      <c r="Q9" s="109">
        <f t="shared" si="7"/>
        <v>28.761230541141593</v>
      </c>
      <c r="R9" s="109">
        <f t="shared" si="8"/>
        <v>43.43876945885841</v>
      </c>
      <c r="S9" s="109">
        <f t="shared" si="9"/>
        <v>56</v>
      </c>
      <c r="T9" s="109">
        <f t="shared" si="10"/>
        <v>42.434395848776887</v>
      </c>
      <c r="U9" s="109">
        <f t="shared" si="11"/>
        <v>69.565604151223113</v>
      </c>
      <c r="V9" s="109">
        <f t="shared" si="12"/>
        <v>77</v>
      </c>
      <c r="W9" s="109">
        <f t="shared" si="13"/>
        <v>60.320978502594514</v>
      </c>
      <c r="X9" s="109">
        <f t="shared" si="14"/>
        <v>93.679021497405486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</row>
    <row r="10" spans="1:170" s="5" customFormat="1" x14ac:dyDescent="0.25">
      <c r="A10" s="22" t="s">
        <v>15</v>
      </c>
      <c r="B10" s="44" t="s">
        <v>64</v>
      </c>
      <c r="C10" s="23">
        <v>7</v>
      </c>
      <c r="D10" s="58"/>
      <c r="E10" s="58"/>
      <c r="F10" s="58"/>
      <c r="G10" s="58"/>
      <c r="H10" s="58"/>
      <c r="I10" s="27"/>
      <c r="J10" s="109">
        <f t="shared" si="0"/>
        <v>11.3</v>
      </c>
      <c r="K10" s="109">
        <f t="shared" si="1"/>
        <v>6.4074870274277265</v>
      </c>
      <c r="L10" s="109">
        <f t="shared" si="2"/>
        <v>16.192512972572274</v>
      </c>
      <c r="M10" s="109">
        <f t="shared" si="3"/>
        <v>21.3</v>
      </c>
      <c r="N10" s="109">
        <f t="shared" si="4"/>
        <v>16.407487027427727</v>
      </c>
      <c r="O10" s="109">
        <f t="shared" si="5"/>
        <v>26.192512972572274</v>
      </c>
      <c r="P10" s="109">
        <f t="shared" si="6"/>
        <v>36.1</v>
      </c>
      <c r="Q10" s="109">
        <f t="shared" si="7"/>
        <v>28.761230541141593</v>
      </c>
      <c r="R10" s="109">
        <f t="shared" si="8"/>
        <v>43.43876945885841</v>
      </c>
      <c r="S10" s="109">
        <f t="shared" si="9"/>
        <v>56</v>
      </c>
      <c r="T10" s="109">
        <f t="shared" si="10"/>
        <v>42.434395848776887</v>
      </c>
      <c r="U10" s="109">
        <f t="shared" si="11"/>
        <v>69.565604151223113</v>
      </c>
      <c r="V10" s="109">
        <f t="shared" si="12"/>
        <v>77</v>
      </c>
      <c r="W10" s="109">
        <f t="shared" si="13"/>
        <v>60.320978502594514</v>
      </c>
      <c r="X10" s="109">
        <f t="shared" si="14"/>
        <v>93.679021497405486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</row>
    <row r="11" spans="1:170" s="5" customFormat="1" x14ac:dyDescent="0.25">
      <c r="A11" s="22" t="s">
        <v>15</v>
      </c>
      <c r="B11" s="44" t="s">
        <v>64</v>
      </c>
      <c r="C11" s="23">
        <v>8</v>
      </c>
      <c r="D11" s="58"/>
      <c r="E11" s="58"/>
      <c r="F11" s="58"/>
      <c r="G11" s="58"/>
      <c r="H11" s="58"/>
      <c r="I11" s="27"/>
      <c r="J11" s="109">
        <f t="shared" si="0"/>
        <v>11.3</v>
      </c>
      <c r="K11" s="109">
        <f t="shared" si="1"/>
        <v>6.4074870274277265</v>
      </c>
      <c r="L11" s="109">
        <f t="shared" si="2"/>
        <v>16.192512972572274</v>
      </c>
      <c r="M11" s="109">
        <f t="shared" si="3"/>
        <v>21.3</v>
      </c>
      <c r="N11" s="109">
        <f t="shared" si="4"/>
        <v>16.407487027427727</v>
      </c>
      <c r="O11" s="109">
        <f t="shared" si="5"/>
        <v>26.192512972572274</v>
      </c>
      <c r="P11" s="109">
        <f t="shared" si="6"/>
        <v>36.1</v>
      </c>
      <c r="Q11" s="109">
        <f t="shared" si="7"/>
        <v>28.761230541141593</v>
      </c>
      <c r="R11" s="109">
        <f t="shared" si="8"/>
        <v>43.43876945885841</v>
      </c>
      <c r="S11" s="109">
        <f t="shared" si="9"/>
        <v>56</v>
      </c>
      <c r="T11" s="109">
        <f t="shared" si="10"/>
        <v>42.434395848776887</v>
      </c>
      <c r="U11" s="109">
        <f t="shared" si="11"/>
        <v>69.565604151223113</v>
      </c>
      <c r="V11" s="109">
        <f t="shared" si="12"/>
        <v>77</v>
      </c>
      <c r="W11" s="109">
        <f t="shared" si="13"/>
        <v>60.320978502594514</v>
      </c>
      <c r="X11" s="109">
        <f t="shared" si="14"/>
        <v>93.679021497405486</v>
      </c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</row>
    <row r="12" spans="1:170" s="5" customFormat="1" x14ac:dyDescent="0.25">
      <c r="A12" s="22" t="s">
        <v>15</v>
      </c>
      <c r="B12" s="44" t="s">
        <v>64</v>
      </c>
      <c r="C12" s="23">
        <v>9</v>
      </c>
      <c r="D12" s="58">
        <v>18.100000000000001</v>
      </c>
      <c r="E12" s="58">
        <v>27.2</v>
      </c>
      <c r="F12" s="58">
        <v>39.9</v>
      </c>
      <c r="G12" s="58">
        <v>56</v>
      </c>
      <c r="H12" s="58">
        <v>77</v>
      </c>
      <c r="I12" s="27"/>
      <c r="J12" s="109">
        <f t="shared" si="0"/>
        <v>11.3</v>
      </c>
      <c r="K12" s="109">
        <f t="shared" si="1"/>
        <v>6.4074870274277265</v>
      </c>
      <c r="L12" s="109">
        <f t="shared" si="2"/>
        <v>16.192512972572274</v>
      </c>
      <c r="M12" s="109">
        <f t="shared" si="3"/>
        <v>21.3</v>
      </c>
      <c r="N12" s="109">
        <f t="shared" si="4"/>
        <v>16.407487027427727</v>
      </c>
      <c r="O12" s="109">
        <f t="shared" si="5"/>
        <v>26.192512972572274</v>
      </c>
      <c r="P12" s="109">
        <f t="shared" si="6"/>
        <v>36.1</v>
      </c>
      <c r="Q12" s="109">
        <f t="shared" si="7"/>
        <v>28.761230541141593</v>
      </c>
      <c r="R12" s="109">
        <f t="shared" si="8"/>
        <v>43.43876945885841</v>
      </c>
      <c r="S12" s="109">
        <f t="shared" si="9"/>
        <v>56</v>
      </c>
      <c r="T12" s="109">
        <f t="shared" si="10"/>
        <v>42.434395848776887</v>
      </c>
      <c r="U12" s="109">
        <f t="shared" si="11"/>
        <v>69.565604151223113</v>
      </c>
      <c r="V12" s="109">
        <f t="shared" si="12"/>
        <v>77</v>
      </c>
      <c r="W12" s="109">
        <f t="shared" si="13"/>
        <v>60.320978502594514</v>
      </c>
      <c r="X12" s="109">
        <f t="shared" si="14"/>
        <v>93.679021497405486</v>
      </c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</row>
    <row r="13" spans="1:170" s="5" customFormat="1" x14ac:dyDescent="0.25">
      <c r="A13" s="22" t="s">
        <v>16</v>
      </c>
      <c r="B13" s="44" t="s">
        <v>65</v>
      </c>
      <c r="C13" s="23">
        <v>7</v>
      </c>
      <c r="D13" s="58"/>
      <c r="E13" s="58"/>
      <c r="F13" s="58"/>
      <c r="G13" s="58"/>
      <c r="H13" s="58"/>
      <c r="I13" s="27"/>
      <c r="J13" s="109">
        <f t="shared" si="0"/>
        <v>11.3</v>
      </c>
      <c r="K13" s="109">
        <f t="shared" si="1"/>
        <v>6.4074870274277265</v>
      </c>
      <c r="L13" s="109">
        <f t="shared" si="2"/>
        <v>16.192512972572274</v>
      </c>
      <c r="M13" s="109">
        <f t="shared" si="3"/>
        <v>21.3</v>
      </c>
      <c r="N13" s="109">
        <f t="shared" si="4"/>
        <v>16.407487027427727</v>
      </c>
      <c r="O13" s="109">
        <f t="shared" si="5"/>
        <v>26.192512972572274</v>
      </c>
      <c r="P13" s="109">
        <f t="shared" si="6"/>
        <v>36.1</v>
      </c>
      <c r="Q13" s="109">
        <f t="shared" si="7"/>
        <v>28.761230541141593</v>
      </c>
      <c r="R13" s="109">
        <f t="shared" si="8"/>
        <v>43.43876945885841</v>
      </c>
      <c r="S13" s="109">
        <f t="shared" si="9"/>
        <v>56</v>
      </c>
      <c r="T13" s="109">
        <f t="shared" si="10"/>
        <v>42.434395848776887</v>
      </c>
      <c r="U13" s="109">
        <f t="shared" si="11"/>
        <v>69.565604151223113</v>
      </c>
      <c r="V13" s="109">
        <f t="shared" si="12"/>
        <v>77</v>
      </c>
      <c r="W13" s="109">
        <f t="shared" si="13"/>
        <v>60.320978502594514</v>
      </c>
      <c r="X13" s="109">
        <f t="shared" si="14"/>
        <v>93.679021497405486</v>
      </c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</row>
    <row r="14" spans="1:170" s="5" customFormat="1" x14ac:dyDescent="0.25">
      <c r="A14" s="22" t="s">
        <v>16</v>
      </c>
      <c r="B14" s="44" t="s">
        <v>65</v>
      </c>
      <c r="C14" s="23">
        <v>8</v>
      </c>
      <c r="D14" s="58"/>
      <c r="E14" s="58"/>
      <c r="F14" s="58"/>
      <c r="G14" s="58"/>
      <c r="H14" s="58"/>
      <c r="I14" s="27"/>
      <c r="J14" s="109">
        <f t="shared" si="0"/>
        <v>11.3</v>
      </c>
      <c r="K14" s="109">
        <f t="shared" si="1"/>
        <v>6.4074870274277265</v>
      </c>
      <c r="L14" s="109">
        <f t="shared" si="2"/>
        <v>16.192512972572274</v>
      </c>
      <c r="M14" s="109">
        <f t="shared" si="3"/>
        <v>21.3</v>
      </c>
      <c r="N14" s="109">
        <f t="shared" si="4"/>
        <v>16.407487027427727</v>
      </c>
      <c r="O14" s="109">
        <f t="shared" si="5"/>
        <v>26.192512972572274</v>
      </c>
      <c r="P14" s="109">
        <f t="shared" si="6"/>
        <v>36.1</v>
      </c>
      <c r="Q14" s="109">
        <f t="shared" si="7"/>
        <v>28.761230541141593</v>
      </c>
      <c r="R14" s="109">
        <f t="shared" si="8"/>
        <v>43.43876945885841</v>
      </c>
      <c r="S14" s="109">
        <f t="shared" si="9"/>
        <v>56</v>
      </c>
      <c r="T14" s="109">
        <f t="shared" si="10"/>
        <v>42.434395848776887</v>
      </c>
      <c r="U14" s="109">
        <f t="shared" si="11"/>
        <v>69.565604151223113</v>
      </c>
      <c r="V14" s="109">
        <f t="shared" si="12"/>
        <v>77</v>
      </c>
      <c r="W14" s="109">
        <f t="shared" si="13"/>
        <v>60.320978502594514</v>
      </c>
      <c r="X14" s="109">
        <f t="shared" si="14"/>
        <v>93.679021497405486</v>
      </c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</row>
    <row r="15" spans="1:170" s="5" customFormat="1" x14ac:dyDescent="0.25">
      <c r="A15" s="22" t="s">
        <v>16</v>
      </c>
      <c r="B15" s="44" t="s">
        <v>65</v>
      </c>
      <c r="C15" s="23">
        <v>9</v>
      </c>
      <c r="D15" s="58">
        <v>15.9</v>
      </c>
      <c r="E15" s="58">
        <v>21.6</v>
      </c>
      <c r="F15" s="58">
        <v>33</v>
      </c>
      <c r="G15" s="58">
        <v>48.9</v>
      </c>
      <c r="H15" s="58">
        <v>74.3</v>
      </c>
      <c r="I15" s="27"/>
      <c r="J15" s="109">
        <f t="shared" si="0"/>
        <v>11.3</v>
      </c>
      <c r="K15" s="109">
        <f t="shared" si="1"/>
        <v>6.4074870274277265</v>
      </c>
      <c r="L15" s="109">
        <f t="shared" si="2"/>
        <v>16.192512972572274</v>
      </c>
      <c r="M15" s="109">
        <f t="shared" si="3"/>
        <v>21.3</v>
      </c>
      <c r="N15" s="109">
        <f t="shared" si="4"/>
        <v>16.407487027427727</v>
      </c>
      <c r="O15" s="109">
        <f t="shared" si="5"/>
        <v>26.192512972572274</v>
      </c>
      <c r="P15" s="109">
        <f t="shared" si="6"/>
        <v>36.1</v>
      </c>
      <c r="Q15" s="109">
        <f t="shared" si="7"/>
        <v>28.761230541141593</v>
      </c>
      <c r="R15" s="109">
        <f t="shared" si="8"/>
        <v>43.43876945885841</v>
      </c>
      <c r="S15" s="109">
        <f t="shared" si="9"/>
        <v>56</v>
      </c>
      <c r="T15" s="109">
        <f t="shared" si="10"/>
        <v>42.434395848776887</v>
      </c>
      <c r="U15" s="109">
        <f t="shared" si="11"/>
        <v>69.565604151223113</v>
      </c>
      <c r="V15" s="109">
        <f t="shared" si="12"/>
        <v>77</v>
      </c>
      <c r="W15" s="109">
        <f t="shared" si="13"/>
        <v>60.320978502594514</v>
      </c>
      <c r="X15" s="109">
        <f t="shared" si="14"/>
        <v>93.679021497405486</v>
      </c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</row>
    <row r="16" spans="1:170" s="5" customFormat="1" x14ac:dyDescent="0.25">
      <c r="A16" s="22" t="s">
        <v>17</v>
      </c>
      <c r="B16" s="44" t="s">
        <v>112</v>
      </c>
      <c r="C16" s="23">
        <v>7</v>
      </c>
      <c r="D16" s="60"/>
      <c r="E16" s="60"/>
      <c r="F16" s="60"/>
      <c r="G16" s="60"/>
      <c r="H16" s="60"/>
      <c r="I16" s="27"/>
      <c r="J16" s="109">
        <f t="shared" si="0"/>
        <v>11.3</v>
      </c>
      <c r="K16" s="109">
        <f t="shared" si="1"/>
        <v>6.4074870274277265</v>
      </c>
      <c r="L16" s="109">
        <f t="shared" si="2"/>
        <v>16.192512972572274</v>
      </c>
      <c r="M16" s="109">
        <f t="shared" si="3"/>
        <v>21.3</v>
      </c>
      <c r="N16" s="109">
        <f t="shared" si="4"/>
        <v>16.407487027427727</v>
      </c>
      <c r="O16" s="109">
        <f t="shared" si="5"/>
        <v>26.192512972572274</v>
      </c>
      <c r="P16" s="109">
        <f t="shared" si="6"/>
        <v>36.1</v>
      </c>
      <c r="Q16" s="109">
        <f t="shared" si="7"/>
        <v>28.761230541141593</v>
      </c>
      <c r="R16" s="109">
        <f t="shared" si="8"/>
        <v>43.43876945885841</v>
      </c>
      <c r="S16" s="109">
        <f t="shared" si="9"/>
        <v>56</v>
      </c>
      <c r="T16" s="109">
        <f t="shared" si="10"/>
        <v>42.434395848776887</v>
      </c>
      <c r="U16" s="109">
        <f t="shared" si="11"/>
        <v>69.565604151223113</v>
      </c>
      <c r="V16" s="109">
        <f t="shared" si="12"/>
        <v>77</v>
      </c>
      <c r="W16" s="109">
        <f t="shared" si="13"/>
        <v>60.320978502594514</v>
      </c>
      <c r="X16" s="109">
        <f t="shared" si="14"/>
        <v>93.679021497405486</v>
      </c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</row>
    <row r="17" spans="1:170" s="5" customFormat="1" x14ac:dyDescent="0.25">
      <c r="A17" s="22" t="s">
        <v>17</v>
      </c>
      <c r="B17" s="44" t="s">
        <v>112</v>
      </c>
      <c r="C17" s="23">
        <v>8</v>
      </c>
      <c r="D17" s="60"/>
      <c r="E17" s="60"/>
      <c r="F17" s="60"/>
      <c r="G17" s="60"/>
      <c r="H17" s="60"/>
      <c r="I17" s="27"/>
      <c r="J17" s="109">
        <f t="shared" si="0"/>
        <v>11.3</v>
      </c>
      <c r="K17" s="109">
        <f t="shared" si="1"/>
        <v>6.4074870274277265</v>
      </c>
      <c r="L17" s="109">
        <f t="shared" si="2"/>
        <v>16.192512972572274</v>
      </c>
      <c r="M17" s="109">
        <f t="shared" si="3"/>
        <v>21.3</v>
      </c>
      <c r="N17" s="109">
        <f t="shared" si="4"/>
        <v>16.407487027427727</v>
      </c>
      <c r="O17" s="109">
        <f t="shared" si="5"/>
        <v>26.192512972572274</v>
      </c>
      <c r="P17" s="109">
        <f t="shared" si="6"/>
        <v>36.1</v>
      </c>
      <c r="Q17" s="109">
        <f t="shared" si="7"/>
        <v>28.761230541141593</v>
      </c>
      <c r="R17" s="109">
        <f t="shared" si="8"/>
        <v>43.43876945885841</v>
      </c>
      <c r="S17" s="109">
        <f t="shared" si="9"/>
        <v>56</v>
      </c>
      <c r="T17" s="109">
        <f t="shared" si="10"/>
        <v>42.434395848776887</v>
      </c>
      <c r="U17" s="109">
        <f t="shared" si="11"/>
        <v>69.565604151223113</v>
      </c>
      <c r="V17" s="109">
        <f t="shared" si="12"/>
        <v>77</v>
      </c>
      <c r="W17" s="109">
        <f t="shared" si="13"/>
        <v>60.320978502594514</v>
      </c>
      <c r="X17" s="109">
        <f t="shared" si="14"/>
        <v>93.679021497405486</v>
      </c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</row>
    <row r="18" spans="1:170" s="5" customFormat="1" x14ac:dyDescent="0.25">
      <c r="A18" s="22" t="s">
        <v>17</v>
      </c>
      <c r="B18" s="44" t="s">
        <v>112</v>
      </c>
      <c r="C18" s="23">
        <v>9</v>
      </c>
      <c r="D18" s="60"/>
      <c r="E18" s="60"/>
      <c r="F18" s="60"/>
      <c r="G18" s="60"/>
      <c r="H18" s="60"/>
      <c r="I18" s="27"/>
      <c r="J18" s="109">
        <f t="shared" si="0"/>
        <v>11.3</v>
      </c>
      <c r="K18" s="109">
        <f t="shared" si="1"/>
        <v>6.4074870274277265</v>
      </c>
      <c r="L18" s="109">
        <f t="shared" si="2"/>
        <v>16.192512972572274</v>
      </c>
      <c r="M18" s="109">
        <f t="shared" si="3"/>
        <v>21.3</v>
      </c>
      <c r="N18" s="109">
        <f t="shared" si="4"/>
        <v>16.407487027427727</v>
      </c>
      <c r="O18" s="109">
        <f t="shared" si="5"/>
        <v>26.192512972572274</v>
      </c>
      <c r="P18" s="109">
        <f t="shared" si="6"/>
        <v>36.1</v>
      </c>
      <c r="Q18" s="109">
        <f t="shared" si="7"/>
        <v>28.761230541141593</v>
      </c>
      <c r="R18" s="109">
        <f t="shared" si="8"/>
        <v>43.43876945885841</v>
      </c>
      <c r="S18" s="109">
        <f t="shared" si="9"/>
        <v>56</v>
      </c>
      <c r="T18" s="109">
        <f t="shared" si="10"/>
        <v>42.434395848776887</v>
      </c>
      <c r="U18" s="109">
        <f t="shared" si="11"/>
        <v>69.565604151223113</v>
      </c>
      <c r="V18" s="109">
        <f t="shared" si="12"/>
        <v>77</v>
      </c>
      <c r="W18" s="109">
        <f t="shared" si="13"/>
        <v>60.320978502594514</v>
      </c>
      <c r="X18" s="109">
        <f t="shared" si="14"/>
        <v>93.679021497405486</v>
      </c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</row>
    <row r="19" spans="1:170" s="5" customFormat="1" x14ac:dyDescent="0.25">
      <c r="A19" s="22" t="s">
        <v>18</v>
      </c>
      <c r="B19" s="44" t="s">
        <v>66</v>
      </c>
      <c r="C19" s="23">
        <v>7</v>
      </c>
      <c r="D19" s="121"/>
      <c r="E19" s="121"/>
      <c r="F19" s="121"/>
      <c r="G19" s="121"/>
      <c r="H19" s="121"/>
      <c r="I19" s="118"/>
      <c r="J19" s="109">
        <f t="shared" si="0"/>
        <v>11.3</v>
      </c>
      <c r="K19" s="109">
        <f t="shared" si="1"/>
        <v>6.4074870274277265</v>
      </c>
      <c r="L19" s="109">
        <f t="shared" si="2"/>
        <v>16.192512972572274</v>
      </c>
      <c r="M19" s="109">
        <f t="shared" si="3"/>
        <v>21.3</v>
      </c>
      <c r="N19" s="109">
        <f t="shared" si="4"/>
        <v>16.407487027427727</v>
      </c>
      <c r="O19" s="109">
        <f t="shared" si="5"/>
        <v>26.192512972572274</v>
      </c>
      <c r="P19" s="109">
        <f t="shared" si="6"/>
        <v>36.1</v>
      </c>
      <c r="Q19" s="109">
        <f t="shared" si="7"/>
        <v>28.761230541141593</v>
      </c>
      <c r="R19" s="109">
        <f t="shared" si="8"/>
        <v>43.43876945885841</v>
      </c>
      <c r="S19" s="109">
        <f t="shared" si="9"/>
        <v>56</v>
      </c>
      <c r="T19" s="109">
        <f t="shared" si="10"/>
        <v>42.434395848776887</v>
      </c>
      <c r="U19" s="109">
        <f t="shared" si="11"/>
        <v>69.565604151223113</v>
      </c>
      <c r="V19" s="109">
        <f t="shared" si="12"/>
        <v>77</v>
      </c>
      <c r="W19" s="109">
        <f t="shared" si="13"/>
        <v>60.320978502594514</v>
      </c>
      <c r="X19" s="109">
        <f t="shared" si="14"/>
        <v>93.679021497405486</v>
      </c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</row>
    <row r="20" spans="1:170" s="5" customFormat="1" x14ac:dyDescent="0.25">
      <c r="A20" s="22" t="s">
        <v>18</v>
      </c>
      <c r="B20" s="44" t="s">
        <v>66</v>
      </c>
      <c r="C20" s="23">
        <v>8</v>
      </c>
      <c r="D20" s="58"/>
      <c r="E20" s="58"/>
      <c r="F20" s="58"/>
      <c r="G20" s="58"/>
      <c r="H20" s="58"/>
      <c r="I20" s="27"/>
      <c r="J20" s="109">
        <f t="shared" si="0"/>
        <v>11.3</v>
      </c>
      <c r="K20" s="109">
        <f t="shared" si="1"/>
        <v>6.4074870274277265</v>
      </c>
      <c r="L20" s="109">
        <f t="shared" si="2"/>
        <v>16.192512972572274</v>
      </c>
      <c r="M20" s="109">
        <f t="shared" si="3"/>
        <v>21.3</v>
      </c>
      <c r="N20" s="109">
        <f t="shared" si="4"/>
        <v>16.407487027427727</v>
      </c>
      <c r="O20" s="109">
        <f t="shared" si="5"/>
        <v>26.192512972572274</v>
      </c>
      <c r="P20" s="109">
        <f t="shared" si="6"/>
        <v>36.1</v>
      </c>
      <c r="Q20" s="109">
        <f t="shared" si="7"/>
        <v>28.761230541141593</v>
      </c>
      <c r="R20" s="109">
        <f t="shared" si="8"/>
        <v>43.43876945885841</v>
      </c>
      <c r="S20" s="109">
        <f t="shared" si="9"/>
        <v>56</v>
      </c>
      <c r="T20" s="109">
        <f t="shared" si="10"/>
        <v>42.434395848776887</v>
      </c>
      <c r="U20" s="109">
        <f t="shared" si="11"/>
        <v>69.565604151223113</v>
      </c>
      <c r="V20" s="109">
        <f t="shared" si="12"/>
        <v>77</v>
      </c>
      <c r="W20" s="109">
        <f t="shared" si="13"/>
        <v>60.320978502594514</v>
      </c>
      <c r="X20" s="109">
        <f t="shared" si="14"/>
        <v>93.679021497405486</v>
      </c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</row>
    <row r="21" spans="1:170" s="5" customFormat="1" x14ac:dyDescent="0.25">
      <c r="A21" s="22" t="s">
        <v>18</v>
      </c>
      <c r="B21" s="44" t="s">
        <v>66</v>
      </c>
      <c r="C21" s="23">
        <v>9</v>
      </c>
      <c r="D21" s="58"/>
      <c r="E21" s="58"/>
      <c r="F21" s="58"/>
      <c r="G21" s="58"/>
      <c r="H21" s="58"/>
      <c r="I21" s="27"/>
      <c r="J21" s="109">
        <f t="shared" si="0"/>
        <v>11.3</v>
      </c>
      <c r="K21" s="109">
        <f t="shared" si="1"/>
        <v>6.4074870274277265</v>
      </c>
      <c r="L21" s="109">
        <f t="shared" si="2"/>
        <v>16.192512972572274</v>
      </c>
      <c r="M21" s="109">
        <f t="shared" si="3"/>
        <v>21.3</v>
      </c>
      <c r="N21" s="109">
        <f t="shared" si="4"/>
        <v>16.407487027427727</v>
      </c>
      <c r="O21" s="109">
        <f t="shared" si="5"/>
        <v>26.192512972572274</v>
      </c>
      <c r="P21" s="109">
        <f t="shared" si="6"/>
        <v>36.1</v>
      </c>
      <c r="Q21" s="109">
        <f t="shared" si="7"/>
        <v>28.761230541141593</v>
      </c>
      <c r="R21" s="109">
        <f t="shared" si="8"/>
        <v>43.43876945885841</v>
      </c>
      <c r="S21" s="109">
        <f t="shared" si="9"/>
        <v>56</v>
      </c>
      <c r="T21" s="109">
        <f t="shared" si="10"/>
        <v>42.434395848776887</v>
      </c>
      <c r="U21" s="109">
        <f t="shared" si="11"/>
        <v>69.565604151223113</v>
      </c>
      <c r="V21" s="109">
        <f t="shared" si="12"/>
        <v>77</v>
      </c>
      <c r="W21" s="109">
        <f t="shared" si="13"/>
        <v>60.320978502594514</v>
      </c>
      <c r="X21" s="109">
        <f t="shared" si="14"/>
        <v>93.679021497405486</v>
      </c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</row>
    <row r="22" spans="1:170" s="5" customFormat="1" x14ac:dyDescent="0.25">
      <c r="A22" s="125" t="s">
        <v>128</v>
      </c>
      <c r="B22" s="128" t="s">
        <v>67</v>
      </c>
      <c r="C22" s="23">
        <v>7</v>
      </c>
      <c r="D22" s="58"/>
      <c r="E22" s="58"/>
      <c r="F22" s="58"/>
      <c r="G22" s="58"/>
      <c r="H22" s="58"/>
      <c r="I22" s="27"/>
      <c r="J22" s="109">
        <f t="shared" si="0"/>
        <v>11.3</v>
      </c>
      <c r="K22" s="109">
        <f t="shared" si="1"/>
        <v>6.4074870274277265</v>
      </c>
      <c r="L22" s="109">
        <f t="shared" si="2"/>
        <v>16.192512972572274</v>
      </c>
      <c r="M22" s="109">
        <f t="shared" si="3"/>
        <v>21.3</v>
      </c>
      <c r="N22" s="109">
        <f t="shared" si="4"/>
        <v>16.407487027427727</v>
      </c>
      <c r="O22" s="109">
        <f t="shared" si="5"/>
        <v>26.192512972572274</v>
      </c>
      <c r="P22" s="109">
        <f t="shared" si="6"/>
        <v>36.1</v>
      </c>
      <c r="Q22" s="109">
        <f t="shared" si="7"/>
        <v>28.761230541141593</v>
      </c>
      <c r="R22" s="109">
        <f t="shared" si="8"/>
        <v>43.43876945885841</v>
      </c>
      <c r="S22" s="109">
        <f t="shared" si="9"/>
        <v>56</v>
      </c>
      <c r="T22" s="109">
        <f t="shared" si="10"/>
        <v>42.434395848776887</v>
      </c>
      <c r="U22" s="109">
        <f t="shared" si="11"/>
        <v>69.565604151223113</v>
      </c>
      <c r="V22" s="109">
        <f t="shared" si="12"/>
        <v>77</v>
      </c>
      <c r="W22" s="109">
        <f t="shared" si="13"/>
        <v>60.320978502594514</v>
      </c>
      <c r="X22" s="109">
        <f t="shared" si="14"/>
        <v>93.679021497405486</v>
      </c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</row>
    <row r="23" spans="1:170" s="5" customFormat="1" x14ac:dyDescent="0.25">
      <c r="A23" s="125" t="s">
        <v>128</v>
      </c>
      <c r="B23" s="128" t="s">
        <v>67</v>
      </c>
      <c r="C23" s="23">
        <v>8</v>
      </c>
      <c r="D23" s="58"/>
      <c r="E23" s="58"/>
      <c r="F23" s="58"/>
      <c r="G23" s="58"/>
      <c r="H23" s="58"/>
      <c r="I23" s="27"/>
      <c r="J23" s="109">
        <f t="shared" si="0"/>
        <v>11.3</v>
      </c>
      <c r="K23" s="109">
        <f t="shared" si="1"/>
        <v>6.4074870274277265</v>
      </c>
      <c r="L23" s="109">
        <f t="shared" si="2"/>
        <v>16.192512972572274</v>
      </c>
      <c r="M23" s="109">
        <f t="shared" si="3"/>
        <v>21.3</v>
      </c>
      <c r="N23" s="109">
        <f t="shared" si="4"/>
        <v>16.407487027427727</v>
      </c>
      <c r="O23" s="109">
        <f t="shared" si="5"/>
        <v>26.192512972572274</v>
      </c>
      <c r="P23" s="109">
        <f t="shared" si="6"/>
        <v>36.1</v>
      </c>
      <c r="Q23" s="109">
        <f t="shared" si="7"/>
        <v>28.761230541141593</v>
      </c>
      <c r="R23" s="109">
        <f t="shared" si="8"/>
        <v>43.43876945885841</v>
      </c>
      <c r="S23" s="109">
        <f t="shared" si="9"/>
        <v>56</v>
      </c>
      <c r="T23" s="109">
        <f t="shared" si="10"/>
        <v>42.434395848776887</v>
      </c>
      <c r="U23" s="109">
        <f t="shared" si="11"/>
        <v>69.565604151223113</v>
      </c>
      <c r="V23" s="109">
        <f t="shared" si="12"/>
        <v>77</v>
      </c>
      <c r="W23" s="109">
        <f t="shared" si="13"/>
        <v>60.320978502594514</v>
      </c>
      <c r="X23" s="109">
        <f t="shared" si="14"/>
        <v>93.679021497405486</v>
      </c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</row>
    <row r="24" spans="1:170" s="5" customFormat="1" x14ac:dyDescent="0.25">
      <c r="A24" s="125" t="s">
        <v>128</v>
      </c>
      <c r="B24" s="128" t="s">
        <v>67</v>
      </c>
      <c r="C24" s="23">
        <v>9</v>
      </c>
      <c r="D24" s="58"/>
      <c r="E24" s="58"/>
      <c r="F24" s="58"/>
      <c r="G24" s="58"/>
      <c r="H24" s="58"/>
      <c r="I24" s="27"/>
      <c r="J24" s="109">
        <f t="shared" si="0"/>
        <v>11.3</v>
      </c>
      <c r="K24" s="109">
        <f t="shared" si="1"/>
        <v>6.4074870274277265</v>
      </c>
      <c r="L24" s="109">
        <f t="shared" si="2"/>
        <v>16.192512972572274</v>
      </c>
      <c r="M24" s="109">
        <f t="shared" si="3"/>
        <v>21.3</v>
      </c>
      <c r="N24" s="109">
        <f t="shared" si="4"/>
        <v>16.407487027427727</v>
      </c>
      <c r="O24" s="109">
        <f t="shared" si="5"/>
        <v>26.192512972572274</v>
      </c>
      <c r="P24" s="109">
        <f t="shared" si="6"/>
        <v>36.1</v>
      </c>
      <c r="Q24" s="109">
        <f t="shared" si="7"/>
        <v>28.761230541141593</v>
      </c>
      <c r="R24" s="109">
        <f t="shared" si="8"/>
        <v>43.43876945885841</v>
      </c>
      <c r="S24" s="109">
        <f t="shared" si="9"/>
        <v>56</v>
      </c>
      <c r="T24" s="109">
        <f t="shared" si="10"/>
        <v>42.434395848776887</v>
      </c>
      <c r="U24" s="109">
        <f t="shared" si="11"/>
        <v>69.565604151223113</v>
      </c>
      <c r="V24" s="109">
        <f t="shared" si="12"/>
        <v>77</v>
      </c>
      <c r="W24" s="109">
        <f t="shared" si="13"/>
        <v>60.320978502594514</v>
      </c>
      <c r="X24" s="109">
        <f t="shared" si="14"/>
        <v>93.679021497405486</v>
      </c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</row>
    <row r="25" spans="1:170" s="5" customFormat="1" x14ac:dyDescent="0.25">
      <c r="A25" s="125" t="s">
        <v>143</v>
      </c>
      <c r="B25" s="128" t="s">
        <v>144</v>
      </c>
      <c r="C25" s="23">
        <v>7</v>
      </c>
      <c r="D25" s="58">
        <v>12</v>
      </c>
      <c r="E25" s="58">
        <v>22.3</v>
      </c>
      <c r="F25" s="58">
        <v>38</v>
      </c>
      <c r="G25" s="58">
        <v>56.1</v>
      </c>
      <c r="H25" s="58">
        <v>78</v>
      </c>
      <c r="I25" s="27"/>
      <c r="J25" s="109">
        <f t="shared" si="0"/>
        <v>11.3</v>
      </c>
      <c r="K25" s="109">
        <f t="shared" si="1"/>
        <v>6.4074870274277265</v>
      </c>
      <c r="L25" s="109">
        <f t="shared" si="2"/>
        <v>16.192512972572274</v>
      </c>
      <c r="M25" s="109">
        <f t="shared" si="3"/>
        <v>21.3</v>
      </c>
      <c r="N25" s="109">
        <f t="shared" si="4"/>
        <v>16.407487027427727</v>
      </c>
      <c r="O25" s="109">
        <f t="shared" si="5"/>
        <v>26.192512972572274</v>
      </c>
      <c r="P25" s="109">
        <f t="shared" si="6"/>
        <v>36.1</v>
      </c>
      <c r="Q25" s="109">
        <f t="shared" si="7"/>
        <v>28.761230541141593</v>
      </c>
      <c r="R25" s="109">
        <f t="shared" si="8"/>
        <v>43.43876945885841</v>
      </c>
      <c r="S25" s="109">
        <f t="shared" si="9"/>
        <v>56</v>
      </c>
      <c r="T25" s="109">
        <f t="shared" si="10"/>
        <v>42.434395848776887</v>
      </c>
      <c r="U25" s="109">
        <f t="shared" si="11"/>
        <v>69.565604151223113</v>
      </c>
      <c r="V25" s="109">
        <f t="shared" si="12"/>
        <v>77</v>
      </c>
      <c r="W25" s="109">
        <f t="shared" si="13"/>
        <v>60.320978502594514</v>
      </c>
      <c r="X25" s="109">
        <f t="shared" si="14"/>
        <v>93.679021497405486</v>
      </c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</row>
    <row r="26" spans="1:170" s="5" customFormat="1" x14ac:dyDescent="0.25">
      <c r="A26" s="125" t="s">
        <v>143</v>
      </c>
      <c r="B26" s="128" t="s">
        <v>144</v>
      </c>
      <c r="C26" s="23">
        <v>8</v>
      </c>
      <c r="D26" s="58">
        <v>11.3</v>
      </c>
      <c r="E26" s="58">
        <v>21.2</v>
      </c>
      <c r="F26" s="58">
        <v>36.1</v>
      </c>
      <c r="G26" s="58">
        <v>51.7</v>
      </c>
      <c r="H26" s="58">
        <v>71.099999999999994</v>
      </c>
      <c r="I26" s="27"/>
      <c r="J26" s="109">
        <f t="shared" si="0"/>
        <v>11.3</v>
      </c>
      <c r="K26" s="109">
        <f t="shared" si="1"/>
        <v>6.4074870274277265</v>
      </c>
      <c r="L26" s="109">
        <f t="shared" si="2"/>
        <v>16.192512972572274</v>
      </c>
      <c r="M26" s="109">
        <f t="shared" si="3"/>
        <v>21.3</v>
      </c>
      <c r="N26" s="109">
        <f t="shared" si="4"/>
        <v>16.407487027427727</v>
      </c>
      <c r="O26" s="109">
        <f t="shared" si="5"/>
        <v>26.192512972572274</v>
      </c>
      <c r="P26" s="109">
        <f t="shared" si="6"/>
        <v>36.1</v>
      </c>
      <c r="Q26" s="109">
        <f t="shared" si="7"/>
        <v>28.761230541141593</v>
      </c>
      <c r="R26" s="109">
        <f t="shared" si="8"/>
        <v>43.43876945885841</v>
      </c>
      <c r="S26" s="109">
        <f t="shared" si="9"/>
        <v>56</v>
      </c>
      <c r="T26" s="109">
        <f t="shared" si="10"/>
        <v>42.434395848776887</v>
      </c>
      <c r="U26" s="109">
        <f t="shared" si="11"/>
        <v>69.565604151223113</v>
      </c>
      <c r="V26" s="109">
        <f t="shared" si="12"/>
        <v>77</v>
      </c>
      <c r="W26" s="109">
        <f t="shared" si="13"/>
        <v>60.320978502594514</v>
      </c>
      <c r="X26" s="109">
        <f t="shared" si="14"/>
        <v>93.679021497405486</v>
      </c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</row>
    <row r="27" spans="1:170" s="5" customFormat="1" x14ac:dyDescent="0.25">
      <c r="A27" s="125" t="s">
        <v>143</v>
      </c>
      <c r="B27" s="128" t="s">
        <v>144</v>
      </c>
      <c r="C27" s="23">
        <v>9</v>
      </c>
      <c r="D27" s="58">
        <v>11.6</v>
      </c>
      <c r="E27" s="58">
        <v>21.8</v>
      </c>
      <c r="F27" s="58">
        <v>36.6</v>
      </c>
      <c r="G27" s="58">
        <v>52.4</v>
      </c>
      <c r="H27" s="58">
        <v>71.900000000000006</v>
      </c>
      <c r="I27" s="27"/>
      <c r="J27" s="109">
        <f t="shared" si="0"/>
        <v>11.3</v>
      </c>
      <c r="K27" s="109">
        <f t="shared" si="1"/>
        <v>6.4074870274277265</v>
      </c>
      <c r="L27" s="109">
        <f t="shared" si="2"/>
        <v>16.192512972572274</v>
      </c>
      <c r="M27" s="109">
        <f t="shared" si="3"/>
        <v>21.3</v>
      </c>
      <c r="N27" s="109">
        <f t="shared" si="4"/>
        <v>16.407487027427727</v>
      </c>
      <c r="O27" s="109">
        <f t="shared" si="5"/>
        <v>26.192512972572274</v>
      </c>
      <c r="P27" s="109">
        <f t="shared" si="6"/>
        <v>36.1</v>
      </c>
      <c r="Q27" s="109">
        <f t="shared" si="7"/>
        <v>28.761230541141593</v>
      </c>
      <c r="R27" s="109">
        <f t="shared" si="8"/>
        <v>43.43876945885841</v>
      </c>
      <c r="S27" s="109">
        <f t="shared" si="9"/>
        <v>56</v>
      </c>
      <c r="T27" s="109">
        <f t="shared" si="10"/>
        <v>42.434395848776887</v>
      </c>
      <c r="U27" s="109">
        <f t="shared" si="11"/>
        <v>69.565604151223113</v>
      </c>
      <c r="V27" s="109">
        <f t="shared" si="12"/>
        <v>77</v>
      </c>
      <c r="W27" s="109">
        <f t="shared" si="13"/>
        <v>60.320978502594514</v>
      </c>
      <c r="X27" s="109">
        <f t="shared" si="14"/>
        <v>93.679021497405486</v>
      </c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</row>
    <row r="28" spans="1:170" s="5" customFormat="1" x14ac:dyDescent="0.25">
      <c r="B28" s="45"/>
      <c r="D28" s="31"/>
      <c r="E28" s="31"/>
      <c r="F28" s="31"/>
      <c r="G28" s="31"/>
      <c r="H28" s="31"/>
      <c r="I28" s="27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</row>
    <row r="29" spans="1:170" s="5" customFormat="1" ht="13.8" thickBot="1" x14ac:dyDescent="0.3">
      <c r="B29" s="45"/>
      <c r="D29" s="31"/>
      <c r="E29" s="31"/>
      <c r="F29" s="31"/>
      <c r="G29" s="31"/>
      <c r="H29" s="31"/>
      <c r="I29" s="27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</row>
    <row r="30" spans="1:170" x14ac:dyDescent="0.25">
      <c r="C30" s="137" t="s">
        <v>54</v>
      </c>
      <c r="D30" s="138">
        <f>MEDIAN(D4:D27)</f>
        <v>11.3</v>
      </c>
      <c r="E30" s="138">
        <f>MEDIAN(E4:E27)</f>
        <v>21.3</v>
      </c>
      <c r="F30" s="138">
        <f>MEDIAN(F4:F27)</f>
        <v>36.1</v>
      </c>
      <c r="G30" s="138">
        <f>MEDIAN(G4:G27)</f>
        <v>56</v>
      </c>
      <c r="H30" s="139">
        <f>MEDIAN(H4:H27)</f>
        <v>77</v>
      </c>
      <c r="I30" s="27"/>
    </row>
    <row r="31" spans="1:170" x14ac:dyDescent="0.25">
      <c r="C31" s="49" t="s">
        <v>55</v>
      </c>
      <c r="D31" s="114">
        <f>PERCENTILE(D4:D27,0.25)</f>
        <v>9.8000000000000007</v>
      </c>
      <c r="E31" s="114">
        <f>PERCENTILE(E4:E27,0.25)</f>
        <v>19.600000000000001</v>
      </c>
      <c r="F31" s="114">
        <f>PERCENTILE(F4:F27,0.25)</f>
        <v>34.700000000000003</v>
      </c>
      <c r="G31" s="114">
        <f>PERCENTILE(G4:G27,0.25)</f>
        <v>51.7</v>
      </c>
      <c r="H31" s="140">
        <f>PERCENTILE(H4:H27,0.25)</f>
        <v>71.900000000000006</v>
      </c>
      <c r="I31" s="27"/>
    </row>
    <row r="32" spans="1:170" x14ac:dyDescent="0.25">
      <c r="C32" s="49" t="s">
        <v>56</v>
      </c>
      <c r="D32" s="114">
        <f>PERCENTILE(D4:D27,0.75)</f>
        <v>12</v>
      </c>
      <c r="E32" s="114">
        <f>PERCENTILE(E4:E27,0.75)</f>
        <v>21.8</v>
      </c>
      <c r="F32" s="114">
        <f>PERCENTILE(F4:F27,0.75)</f>
        <v>38</v>
      </c>
      <c r="G32" s="114">
        <f>PERCENTILE(G4:G27,0.75)</f>
        <v>57.8</v>
      </c>
      <c r="H32" s="140">
        <f>PERCENTILE(H4:H27,0.75)</f>
        <v>79.400000000000006</v>
      </c>
      <c r="I32" s="27"/>
    </row>
    <row r="33" spans="3:9" ht="13.8" thickBot="1" x14ac:dyDescent="0.3">
      <c r="C33" s="141" t="s">
        <v>57</v>
      </c>
      <c r="D33" s="142">
        <f>(D32-D31)/1.349</f>
        <v>1.6308376575240915</v>
      </c>
      <c r="E33" s="142">
        <f t="shared" ref="E33:H33" si="15">(E32-E31)/1.349</f>
        <v>1.6308376575240915</v>
      </c>
      <c r="F33" s="142">
        <f t="shared" si="15"/>
        <v>2.4462564862861358</v>
      </c>
      <c r="G33" s="142">
        <f t="shared" si="15"/>
        <v>4.5218680504077051</v>
      </c>
      <c r="H33" s="143">
        <f t="shared" si="15"/>
        <v>5.5596738324684951</v>
      </c>
      <c r="I33" s="27"/>
    </row>
    <row r="34" spans="3:9" x14ac:dyDescent="0.25">
      <c r="I34" s="27"/>
    </row>
    <row r="35" spans="3:9" x14ac:dyDescent="0.25">
      <c r="I35" s="27"/>
    </row>
    <row r="36" spans="3:9" x14ac:dyDescent="0.25">
      <c r="I36" s="27"/>
    </row>
    <row r="37" spans="3:9" x14ac:dyDescent="0.25">
      <c r="I37" s="27"/>
    </row>
    <row r="38" spans="3:9" x14ac:dyDescent="0.25">
      <c r="I38" s="27"/>
    </row>
    <row r="39" spans="3:9" x14ac:dyDescent="0.25">
      <c r="I39" s="27"/>
    </row>
    <row r="40" spans="3:9" x14ac:dyDescent="0.25">
      <c r="I40" s="27"/>
    </row>
    <row r="41" spans="3:9" x14ac:dyDescent="0.25">
      <c r="I41" s="27"/>
    </row>
    <row r="42" spans="3:9" x14ac:dyDescent="0.25">
      <c r="I42" s="27"/>
    </row>
    <row r="43" spans="3:9" x14ac:dyDescent="0.25">
      <c r="I43" s="27"/>
    </row>
    <row r="44" spans="3:9" x14ac:dyDescent="0.25">
      <c r="I44" s="27"/>
    </row>
    <row r="45" spans="3:9" x14ac:dyDescent="0.25">
      <c r="I45" s="27"/>
    </row>
    <row r="46" spans="3:9" x14ac:dyDescent="0.25">
      <c r="I46" s="27"/>
    </row>
    <row r="47" spans="3:9" x14ac:dyDescent="0.25">
      <c r="I47" s="27"/>
    </row>
    <row r="48" spans="3:9" x14ac:dyDescent="0.25">
      <c r="I48" s="27"/>
    </row>
    <row r="49" spans="9:9" x14ac:dyDescent="0.25">
      <c r="I49" s="27"/>
    </row>
    <row r="50" spans="9:9" x14ac:dyDescent="0.25">
      <c r="I50" s="27"/>
    </row>
    <row r="51" spans="9:9" x14ac:dyDescent="0.25">
      <c r="I51" s="27"/>
    </row>
    <row r="52" spans="9:9" x14ac:dyDescent="0.25">
      <c r="I52" s="27"/>
    </row>
    <row r="53" spans="9:9" x14ac:dyDescent="0.25">
      <c r="I53" s="27"/>
    </row>
    <row r="54" spans="9:9" x14ac:dyDescent="0.25">
      <c r="I54" s="27"/>
    </row>
    <row r="55" spans="9:9" x14ac:dyDescent="0.25">
      <c r="I55" s="27"/>
    </row>
    <row r="56" spans="9:9" x14ac:dyDescent="0.25">
      <c r="I56" s="27"/>
    </row>
    <row r="57" spans="9:9" x14ac:dyDescent="0.25">
      <c r="I57" s="27"/>
    </row>
    <row r="58" spans="9:9" x14ac:dyDescent="0.25">
      <c r="I58" s="27"/>
    </row>
    <row r="59" spans="9:9" x14ac:dyDescent="0.25">
      <c r="I59" s="27"/>
    </row>
    <row r="60" spans="9:9" x14ac:dyDescent="0.25">
      <c r="I60" s="27"/>
    </row>
    <row r="61" spans="9:9" x14ac:dyDescent="0.25">
      <c r="I61" s="27"/>
    </row>
    <row r="62" spans="9:9" x14ac:dyDescent="0.25">
      <c r="I62" s="27"/>
    </row>
    <row r="63" spans="9:9" x14ac:dyDescent="0.25">
      <c r="I63" s="27"/>
    </row>
    <row r="64" spans="9:9" x14ac:dyDescent="0.25">
      <c r="I64" s="27"/>
    </row>
    <row r="65" spans="9:9" x14ac:dyDescent="0.25">
      <c r="I65" s="27"/>
    </row>
    <row r="66" spans="9:9" x14ac:dyDescent="0.25">
      <c r="I66" s="27"/>
    </row>
    <row r="67" spans="9:9" x14ac:dyDescent="0.25">
      <c r="I67" s="27"/>
    </row>
    <row r="68" spans="9:9" x14ac:dyDescent="0.25">
      <c r="I68" s="27"/>
    </row>
    <row r="69" spans="9:9" x14ac:dyDescent="0.25">
      <c r="I69" s="27"/>
    </row>
    <row r="70" spans="9:9" x14ac:dyDescent="0.25">
      <c r="I70" s="27"/>
    </row>
    <row r="71" spans="9:9" x14ac:dyDescent="0.25">
      <c r="I71" s="27"/>
    </row>
    <row r="72" spans="9:9" x14ac:dyDescent="0.25">
      <c r="I72" s="27"/>
    </row>
    <row r="73" spans="9:9" x14ac:dyDescent="0.25">
      <c r="I73" s="27"/>
    </row>
    <row r="74" spans="9:9" x14ac:dyDescent="0.25">
      <c r="I74" s="27"/>
    </row>
    <row r="75" spans="9:9" x14ac:dyDescent="0.25">
      <c r="I75" s="27"/>
    </row>
    <row r="76" spans="9:9" x14ac:dyDescent="0.25">
      <c r="I76" s="27"/>
    </row>
    <row r="77" spans="9:9" x14ac:dyDescent="0.25">
      <c r="I77" s="27"/>
    </row>
    <row r="78" spans="9:9" x14ac:dyDescent="0.25">
      <c r="I78" s="27"/>
    </row>
    <row r="79" spans="9:9" x14ac:dyDescent="0.25">
      <c r="I79" s="27"/>
    </row>
    <row r="80" spans="9:9" x14ac:dyDescent="0.25">
      <c r="I80" s="27"/>
    </row>
    <row r="81" spans="9:9" x14ac:dyDescent="0.25">
      <c r="I81" s="27"/>
    </row>
    <row r="82" spans="9:9" x14ac:dyDescent="0.25">
      <c r="I82" s="27"/>
    </row>
    <row r="83" spans="9:9" x14ac:dyDescent="0.25">
      <c r="I83" s="27"/>
    </row>
    <row r="84" spans="9:9" x14ac:dyDescent="0.25">
      <c r="I84" s="27"/>
    </row>
    <row r="85" spans="9:9" x14ac:dyDescent="0.25">
      <c r="I85" s="27"/>
    </row>
    <row r="86" spans="9:9" x14ac:dyDescent="0.25">
      <c r="I86" s="27"/>
    </row>
    <row r="87" spans="9:9" x14ac:dyDescent="0.25">
      <c r="I87" s="27"/>
    </row>
    <row r="88" spans="9:9" x14ac:dyDescent="0.25">
      <c r="I88" s="27"/>
    </row>
    <row r="89" spans="9:9" x14ac:dyDescent="0.25">
      <c r="I89" s="27"/>
    </row>
    <row r="90" spans="9:9" x14ac:dyDescent="0.25">
      <c r="I90" s="27"/>
    </row>
    <row r="91" spans="9:9" x14ac:dyDescent="0.25">
      <c r="I91" s="27"/>
    </row>
    <row r="92" spans="9:9" x14ac:dyDescent="0.25">
      <c r="I92" s="27"/>
    </row>
    <row r="93" spans="9:9" x14ac:dyDescent="0.25">
      <c r="I93" s="27"/>
    </row>
    <row r="94" spans="9:9" x14ac:dyDescent="0.25">
      <c r="I94" s="27"/>
    </row>
    <row r="95" spans="9:9" x14ac:dyDescent="0.25">
      <c r="I95" s="27"/>
    </row>
    <row r="96" spans="9:9" x14ac:dyDescent="0.25">
      <c r="I96" s="27"/>
    </row>
    <row r="97" spans="9:9" x14ac:dyDescent="0.25">
      <c r="I97" s="27"/>
    </row>
    <row r="98" spans="9:9" x14ac:dyDescent="0.25">
      <c r="I98" s="27"/>
    </row>
    <row r="99" spans="9:9" x14ac:dyDescent="0.25">
      <c r="I99" s="27"/>
    </row>
    <row r="100" spans="9:9" x14ac:dyDescent="0.25">
      <c r="I100" s="27"/>
    </row>
    <row r="101" spans="9:9" x14ac:dyDescent="0.25">
      <c r="I101" s="27"/>
    </row>
    <row r="102" spans="9:9" x14ac:dyDescent="0.25">
      <c r="I102" s="27"/>
    </row>
    <row r="103" spans="9:9" x14ac:dyDescent="0.25">
      <c r="I103" s="27"/>
    </row>
    <row r="104" spans="9:9" x14ac:dyDescent="0.25">
      <c r="I104" s="27"/>
    </row>
    <row r="105" spans="9:9" x14ac:dyDescent="0.25">
      <c r="I105" s="27"/>
    </row>
    <row r="106" spans="9:9" x14ac:dyDescent="0.25">
      <c r="I106" s="27"/>
    </row>
    <row r="107" spans="9:9" x14ac:dyDescent="0.25">
      <c r="I107" s="27"/>
    </row>
    <row r="108" spans="9:9" x14ac:dyDescent="0.25">
      <c r="I108" s="27"/>
    </row>
    <row r="109" spans="9:9" x14ac:dyDescent="0.25">
      <c r="I109" s="27"/>
    </row>
    <row r="110" spans="9:9" x14ac:dyDescent="0.25">
      <c r="I110" s="27"/>
    </row>
    <row r="111" spans="9:9" x14ac:dyDescent="0.25">
      <c r="I111" s="27"/>
    </row>
    <row r="112" spans="9:9" x14ac:dyDescent="0.25">
      <c r="I112" s="27"/>
    </row>
    <row r="113" spans="9:9" x14ac:dyDescent="0.25">
      <c r="I113" s="27"/>
    </row>
    <row r="114" spans="9:9" x14ac:dyDescent="0.25">
      <c r="I114" s="27"/>
    </row>
    <row r="115" spans="9:9" x14ac:dyDescent="0.25">
      <c r="I115" s="27"/>
    </row>
    <row r="116" spans="9:9" x14ac:dyDescent="0.25">
      <c r="I116" s="27"/>
    </row>
    <row r="117" spans="9:9" x14ac:dyDescent="0.25">
      <c r="I117" s="27"/>
    </row>
    <row r="118" spans="9:9" x14ac:dyDescent="0.25">
      <c r="I118" s="27"/>
    </row>
    <row r="119" spans="9:9" x14ac:dyDescent="0.25">
      <c r="I119" s="27"/>
    </row>
    <row r="120" spans="9:9" x14ac:dyDescent="0.25">
      <c r="I120" s="27"/>
    </row>
    <row r="121" spans="9:9" x14ac:dyDescent="0.25">
      <c r="I121" s="27"/>
    </row>
    <row r="122" spans="9:9" x14ac:dyDescent="0.25">
      <c r="I122" s="27"/>
    </row>
    <row r="123" spans="9:9" x14ac:dyDescent="0.25">
      <c r="I123" s="27"/>
    </row>
    <row r="124" spans="9:9" x14ac:dyDescent="0.25">
      <c r="I124" s="27"/>
    </row>
    <row r="125" spans="9:9" x14ac:dyDescent="0.25">
      <c r="I125" s="27"/>
    </row>
    <row r="126" spans="9:9" x14ac:dyDescent="0.25">
      <c r="I126" s="27"/>
    </row>
    <row r="127" spans="9:9" x14ac:dyDescent="0.25">
      <c r="I127" s="27"/>
    </row>
    <row r="128" spans="9:9" x14ac:dyDescent="0.25">
      <c r="I128" s="27"/>
    </row>
    <row r="129" spans="9:9" x14ac:dyDescent="0.25">
      <c r="I129" s="27"/>
    </row>
    <row r="130" spans="9:9" x14ac:dyDescent="0.25">
      <c r="I130" s="27"/>
    </row>
    <row r="131" spans="9:9" x14ac:dyDescent="0.25">
      <c r="I131" s="27"/>
    </row>
    <row r="132" spans="9:9" x14ac:dyDescent="0.25">
      <c r="I132" s="27"/>
    </row>
    <row r="133" spans="9:9" x14ac:dyDescent="0.25">
      <c r="I133" s="27"/>
    </row>
    <row r="134" spans="9:9" x14ac:dyDescent="0.25">
      <c r="I134" s="27"/>
    </row>
    <row r="135" spans="9:9" x14ac:dyDescent="0.25">
      <c r="I135" s="27"/>
    </row>
    <row r="136" spans="9:9" x14ac:dyDescent="0.25">
      <c r="I136" s="27"/>
    </row>
    <row r="137" spans="9:9" x14ac:dyDescent="0.25">
      <c r="I137" s="27"/>
    </row>
    <row r="138" spans="9:9" x14ac:dyDescent="0.25">
      <c r="I138" s="27"/>
    </row>
    <row r="139" spans="9:9" x14ac:dyDescent="0.25">
      <c r="I139" s="27"/>
    </row>
    <row r="140" spans="9:9" x14ac:dyDescent="0.25">
      <c r="I140" s="27"/>
    </row>
    <row r="141" spans="9:9" x14ac:dyDescent="0.25">
      <c r="I141" s="27"/>
    </row>
    <row r="142" spans="9:9" x14ac:dyDescent="0.25">
      <c r="I142" s="27"/>
    </row>
    <row r="143" spans="9:9" x14ac:dyDescent="0.25">
      <c r="I143" s="27"/>
    </row>
    <row r="144" spans="9:9" x14ac:dyDescent="0.25">
      <c r="I144" s="27"/>
    </row>
    <row r="145" spans="9:9" x14ac:dyDescent="0.25">
      <c r="I145" s="27"/>
    </row>
    <row r="146" spans="9:9" x14ac:dyDescent="0.25">
      <c r="I146" s="27"/>
    </row>
    <row r="147" spans="9:9" x14ac:dyDescent="0.25">
      <c r="I147" s="27"/>
    </row>
    <row r="148" spans="9:9" x14ac:dyDescent="0.25">
      <c r="I148" s="27"/>
    </row>
    <row r="149" spans="9:9" x14ac:dyDescent="0.25">
      <c r="I149" s="27"/>
    </row>
    <row r="150" spans="9:9" x14ac:dyDescent="0.25">
      <c r="I150" s="27"/>
    </row>
    <row r="151" spans="9:9" x14ac:dyDescent="0.25">
      <c r="I151" s="27"/>
    </row>
    <row r="152" spans="9:9" x14ac:dyDescent="0.25">
      <c r="I152" s="27"/>
    </row>
    <row r="153" spans="9:9" x14ac:dyDescent="0.25">
      <c r="I153" s="27"/>
    </row>
    <row r="154" spans="9:9" x14ac:dyDescent="0.25">
      <c r="I154" s="27"/>
    </row>
    <row r="155" spans="9:9" x14ac:dyDescent="0.25">
      <c r="I155" s="27"/>
    </row>
    <row r="156" spans="9:9" x14ac:dyDescent="0.25">
      <c r="I156" s="27"/>
    </row>
    <row r="157" spans="9:9" x14ac:dyDescent="0.25">
      <c r="I157" s="27"/>
    </row>
    <row r="158" spans="9:9" x14ac:dyDescent="0.25">
      <c r="I158" s="27"/>
    </row>
    <row r="159" spans="9:9" x14ac:dyDescent="0.25">
      <c r="I159" s="27"/>
    </row>
    <row r="160" spans="9:9" x14ac:dyDescent="0.25">
      <c r="I160" s="27"/>
    </row>
    <row r="161" spans="9:9" x14ac:dyDescent="0.25">
      <c r="I161" s="27"/>
    </row>
    <row r="162" spans="9:9" x14ac:dyDescent="0.25">
      <c r="I162" s="27"/>
    </row>
    <row r="163" spans="9:9" x14ac:dyDescent="0.25">
      <c r="I163" s="27"/>
    </row>
    <row r="164" spans="9:9" x14ac:dyDescent="0.25">
      <c r="I164" s="27"/>
    </row>
    <row r="165" spans="9:9" x14ac:dyDescent="0.25">
      <c r="I165" s="27"/>
    </row>
    <row r="166" spans="9:9" x14ac:dyDescent="0.25">
      <c r="I166" s="27"/>
    </row>
    <row r="167" spans="9:9" x14ac:dyDescent="0.25">
      <c r="I167" s="27"/>
    </row>
    <row r="168" spans="9:9" x14ac:dyDescent="0.25">
      <c r="I168" s="27"/>
    </row>
    <row r="169" spans="9:9" x14ac:dyDescent="0.25">
      <c r="I169" s="27"/>
    </row>
    <row r="170" spans="9:9" x14ac:dyDescent="0.25">
      <c r="I170" s="27"/>
    </row>
    <row r="171" spans="9:9" x14ac:dyDescent="0.25">
      <c r="I171" s="27"/>
    </row>
    <row r="172" spans="9:9" x14ac:dyDescent="0.25">
      <c r="I172" s="27"/>
    </row>
    <row r="173" spans="9:9" x14ac:dyDescent="0.25">
      <c r="I173" s="27"/>
    </row>
    <row r="174" spans="9:9" x14ac:dyDescent="0.25">
      <c r="I174" s="27"/>
    </row>
    <row r="175" spans="9:9" x14ac:dyDescent="0.25">
      <c r="I175" s="27"/>
    </row>
    <row r="176" spans="9:9" x14ac:dyDescent="0.25">
      <c r="I176" s="27"/>
    </row>
    <row r="177" spans="9:9" x14ac:dyDescent="0.25">
      <c r="I177" s="27"/>
    </row>
    <row r="178" spans="9:9" x14ac:dyDescent="0.25">
      <c r="I178" s="27"/>
    </row>
    <row r="179" spans="9:9" x14ac:dyDescent="0.25">
      <c r="I179" s="27"/>
    </row>
    <row r="180" spans="9:9" x14ac:dyDescent="0.25">
      <c r="I180" s="27"/>
    </row>
    <row r="181" spans="9:9" x14ac:dyDescent="0.25">
      <c r="I181" s="27"/>
    </row>
    <row r="182" spans="9:9" x14ac:dyDescent="0.25">
      <c r="I182" s="27"/>
    </row>
    <row r="183" spans="9:9" x14ac:dyDescent="0.25">
      <c r="I183" s="27"/>
    </row>
    <row r="184" spans="9:9" x14ac:dyDescent="0.25">
      <c r="I184" s="27"/>
    </row>
    <row r="185" spans="9:9" x14ac:dyDescent="0.25">
      <c r="I185" s="27"/>
    </row>
    <row r="186" spans="9:9" x14ac:dyDescent="0.25">
      <c r="I186" s="27"/>
    </row>
    <row r="187" spans="9:9" x14ac:dyDescent="0.25">
      <c r="I187" s="27"/>
    </row>
    <row r="188" spans="9:9" x14ac:dyDescent="0.25">
      <c r="I188" s="27"/>
    </row>
    <row r="189" spans="9:9" x14ac:dyDescent="0.25">
      <c r="I189" s="27"/>
    </row>
    <row r="190" spans="9:9" x14ac:dyDescent="0.25">
      <c r="I190" s="27"/>
    </row>
    <row r="191" spans="9:9" x14ac:dyDescent="0.25">
      <c r="I191" s="27"/>
    </row>
    <row r="192" spans="9:9" x14ac:dyDescent="0.25">
      <c r="I192" s="27"/>
    </row>
    <row r="193" spans="9:9" x14ac:dyDescent="0.25">
      <c r="I193" s="27"/>
    </row>
    <row r="194" spans="9:9" x14ac:dyDescent="0.25">
      <c r="I194" s="27"/>
    </row>
    <row r="195" spans="9:9" x14ac:dyDescent="0.25">
      <c r="I195" s="27"/>
    </row>
    <row r="196" spans="9:9" x14ac:dyDescent="0.25">
      <c r="I196" s="27"/>
    </row>
    <row r="197" spans="9:9" x14ac:dyDescent="0.25">
      <c r="I197" s="27"/>
    </row>
    <row r="198" spans="9:9" x14ac:dyDescent="0.25">
      <c r="I198" s="27"/>
    </row>
    <row r="199" spans="9:9" x14ac:dyDescent="0.25">
      <c r="I199" s="27"/>
    </row>
    <row r="200" spans="9:9" x14ac:dyDescent="0.25">
      <c r="I200" s="27"/>
    </row>
    <row r="201" spans="9:9" x14ac:dyDescent="0.25">
      <c r="I201" s="27"/>
    </row>
    <row r="202" spans="9:9" x14ac:dyDescent="0.25">
      <c r="I202" s="27"/>
    </row>
    <row r="203" spans="9:9" x14ac:dyDescent="0.25">
      <c r="I203" s="27"/>
    </row>
    <row r="204" spans="9:9" x14ac:dyDescent="0.25">
      <c r="I204" s="27"/>
    </row>
    <row r="205" spans="9:9" x14ac:dyDescent="0.25">
      <c r="I205" s="27"/>
    </row>
    <row r="206" spans="9:9" x14ac:dyDescent="0.25">
      <c r="I206" s="27"/>
    </row>
    <row r="207" spans="9:9" x14ac:dyDescent="0.25">
      <c r="I207" s="27"/>
    </row>
    <row r="208" spans="9:9" x14ac:dyDescent="0.25">
      <c r="I208" s="27"/>
    </row>
    <row r="209" spans="9:9" x14ac:dyDescent="0.25">
      <c r="I209" s="27"/>
    </row>
    <row r="210" spans="9:9" x14ac:dyDescent="0.25">
      <c r="I210" s="27"/>
    </row>
    <row r="211" spans="9:9" x14ac:dyDescent="0.25">
      <c r="I211" s="27"/>
    </row>
    <row r="212" spans="9:9" x14ac:dyDescent="0.25">
      <c r="I212" s="27"/>
    </row>
    <row r="213" spans="9:9" x14ac:dyDescent="0.25">
      <c r="I213" s="27"/>
    </row>
    <row r="214" spans="9:9" x14ac:dyDescent="0.25">
      <c r="I214" s="27"/>
    </row>
    <row r="215" spans="9:9" x14ac:dyDescent="0.25">
      <c r="I215" s="27"/>
    </row>
    <row r="216" spans="9:9" x14ac:dyDescent="0.25">
      <c r="I216" s="27"/>
    </row>
    <row r="217" spans="9:9" x14ac:dyDescent="0.25">
      <c r="I217" s="27"/>
    </row>
    <row r="218" spans="9:9" x14ac:dyDescent="0.25">
      <c r="I218" s="27"/>
    </row>
    <row r="219" spans="9:9" x14ac:dyDescent="0.25">
      <c r="I219" s="27"/>
    </row>
    <row r="220" spans="9:9" x14ac:dyDescent="0.25">
      <c r="I220" s="27"/>
    </row>
    <row r="221" spans="9:9" x14ac:dyDescent="0.25">
      <c r="I221" s="27"/>
    </row>
    <row r="222" spans="9:9" x14ac:dyDescent="0.25">
      <c r="I222" s="27"/>
    </row>
    <row r="223" spans="9:9" x14ac:dyDescent="0.25">
      <c r="I223" s="27"/>
    </row>
    <row r="224" spans="9:9" x14ac:dyDescent="0.25">
      <c r="I224" s="27"/>
    </row>
    <row r="225" spans="9:9" x14ac:dyDescent="0.25">
      <c r="I225" s="27"/>
    </row>
    <row r="226" spans="9:9" x14ac:dyDescent="0.25">
      <c r="I226" s="27"/>
    </row>
    <row r="227" spans="9:9" x14ac:dyDescent="0.25">
      <c r="I227" s="27"/>
    </row>
    <row r="228" spans="9:9" x14ac:dyDescent="0.25">
      <c r="I228" s="27"/>
    </row>
    <row r="229" spans="9:9" x14ac:dyDescent="0.25">
      <c r="I229" s="27"/>
    </row>
    <row r="230" spans="9:9" x14ac:dyDescent="0.25">
      <c r="I230" s="27"/>
    </row>
    <row r="231" spans="9:9" x14ac:dyDescent="0.25">
      <c r="I231" s="27"/>
    </row>
    <row r="232" spans="9:9" x14ac:dyDescent="0.25">
      <c r="I232" s="27"/>
    </row>
    <row r="233" spans="9:9" x14ac:dyDescent="0.25">
      <c r="I233" s="27"/>
    </row>
    <row r="234" spans="9:9" x14ac:dyDescent="0.25">
      <c r="I234" s="27"/>
    </row>
    <row r="235" spans="9:9" x14ac:dyDescent="0.25">
      <c r="I235" s="27"/>
    </row>
    <row r="236" spans="9:9" x14ac:dyDescent="0.25">
      <c r="I236" s="27"/>
    </row>
    <row r="237" spans="9:9" x14ac:dyDescent="0.25">
      <c r="I237" s="27"/>
    </row>
    <row r="238" spans="9:9" x14ac:dyDescent="0.25">
      <c r="I238" s="27"/>
    </row>
    <row r="239" spans="9:9" x14ac:dyDescent="0.25">
      <c r="I239" s="27"/>
    </row>
    <row r="240" spans="9:9" x14ac:dyDescent="0.25">
      <c r="I240" s="27"/>
    </row>
    <row r="241" spans="9:9" x14ac:dyDescent="0.25">
      <c r="I241" s="27"/>
    </row>
    <row r="242" spans="9:9" x14ac:dyDescent="0.25">
      <c r="I242" s="27"/>
    </row>
    <row r="243" spans="9:9" x14ac:dyDescent="0.25">
      <c r="I243" s="27"/>
    </row>
    <row r="244" spans="9:9" x14ac:dyDescent="0.25">
      <c r="I244" s="27"/>
    </row>
    <row r="245" spans="9:9" x14ac:dyDescent="0.25">
      <c r="I245" s="27"/>
    </row>
    <row r="246" spans="9:9" x14ac:dyDescent="0.25">
      <c r="I246" s="27"/>
    </row>
    <row r="247" spans="9:9" x14ac:dyDescent="0.25">
      <c r="I247" s="27"/>
    </row>
    <row r="248" spans="9:9" x14ac:dyDescent="0.25">
      <c r="I248" s="27"/>
    </row>
    <row r="249" spans="9:9" x14ac:dyDescent="0.25">
      <c r="I249" s="27"/>
    </row>
    <row r="250" spans="9:9" x14ac:dyDescent="0.25">
      <c r="I250" s="27"/>
    </row>
    <row r="251" spans="9:9" x14ac:dyDescent="0.25">
      <c r="I251" s="27"/>
    </row>
    <row r="252" spans="9:9" x14ac:dyDescent="0.25">
      <c r="I252" s="27"/>
    </row>
    <row r="253" spans="9:9" x14ac:dyDescent="0.25">
      <c r="I253" s="27"/>
    </row>
    <row r="254" spans="9:9" x14ac:dyDescent="0.25">
      <c r="I254" s="27"/>
    </row>
    <row r="255" spans="9:9" x14ac:dyDescent="0.25">
      <c r="I255" s="27"/>
    </row>
    <row r="256" spans="9:9" x14ac:dyDescent="0.25">
      <c r="I256" s="27"/>
    </row>
    <row r="257" spans="9:9" x14ac:dyDescent="0.25">
      <c r="I257" s="27"/>
    </row>
    <row r="258" spans="9:9" x14ac:dyDescent="0.25">
      <c r="I258" s="27"/>
    </row>
    <row r="259" spans="9:9" x14ac:dyDescent="0.25">
      <c r="I259" s="27"/>
    </row>
    <row r="260" spans="9:9" x14ac:dyDescent="0.25">
      <c r="I260" s="27"/>
    </row>
    <row r="261" spans="9:9" x14ac:dyDescent="0.25">
      <c r="I261" s="27"/>
    </row>
    <row r="262" spans="9:9" x14ac:dyDescent="0.25">
      <c r="I262" s="27"/>
    </row>
    <row r="263" spans="9:9" x14ac:dyDescent="0.25">
      <c r="I263" s="27"/>
    </row>
    <row r="264" spans="9:9" x14ac:dyDescent="0.25">
      <c r="I264" s="27"/>
    </row>
    <row r="265" spans="9:9" x14ac:dyDescent="0.25">
      <c r="I265" s="27"/>
    </row>
    <row r="266" spans="9:9" x14ac:dyDescent="0.25">
      <c r="I266" s="27"/>
    </row>
    <row r="267" spans="9:9" x14ac:dyDescent="0.25">
      <c r="I267" s="27"/>
    </row>
    <row r="268" spans="9:9" x14ac:dyDescent="0.25">
      <c r="I268" s="27"/>
    </row>
    <row r="269" spans="9:9" x14ac:dyDescent="0.25">
      <c r="I269" s="27"/>
    </row>
    <row r="270" spans="9:9" x14ac:dyDescent="0.25">
      <c r="I270" s="27"/>
    </row>
    <row r="271" spans="9:9" x14ac:dyDescent="0.25">
      <c r="I271" s="27"/>
    </row>
    <row r="272" spans="9:9" x14ac:dyDescent="0.25">
      <c r="I272" s="27"/>
    </row>
    <row r="273" spans="9:9" x14ac:dyDescent="0.25">
      <c r="I273" s="27"/>
    </row>
    <row r="274" spans="9:9" x14ac:dyDescent="0.25">
      <c r="I274" s="27"/>
    </row>
    <row r="275" spans="9:9" x14ac:dyDescent="0.25">
      <c r="I275" s="27"/>
    </row>
    <row r="276" spans="9:9" x14ac:dyDescent="0.25">
      <c r="I276" s="27"/>
    </row>
    <row r="277" spans="9:9" x14ac:dyDescent="0.25">
      <c r="I277" s="27"/>
    </row>
    <row r="278" spans="9:9" x14ac:dyDescent="0.25">
      <c r="I278" s="27"/>
    </row>
    <row r="279" spans="9:9" x14ac:dyDescent="0.25">
      <c r="I279" s="27"/>
    </row>
    <row r="280" spans="9:9" x14ac:dyDescent="0.25">
      <c r="I280" s="27"/>
    </row>
    <row r="281" spans="9:9" x14ac:dyDescent="0.25">
      <c r="I281" s="27"/>
    </row>
    <row r="282" spans="9:9" x14ac:dyDescent="0.25">
      <c r="I282" s="27"/>
    </row>
    <row r="283" spans="9:9" x14ac:dyDescent="0.25">
      <c r="I283" s="27"/>
    </row>
    <row r="284" spans="9:9" x14ac:dyDescent="0.25">
      <c r="I284" s="27"/>
    </row>
    <row r="285" spans="9:9" x14ac:dyDescent="0.25">
      <c r="I285" s="27"/>
    </row>
    <row r="286" spans="9:9" x14ac:dyDescent="0.25">
      <c r="I286" s="27"/>
    </row>
    <row r="287" spans="9:9" x14ac:dyDescent="0.25">
      <c r="I287" s="27"/>
    </row>
    <row r="288" spans="9:9" x14ac:dyDescent="0.25">
      <c r="I288" s="27"/>
    </row>
    <row r="289" spans="9:9" x14ac:dyDescent="0.25">
      <c r="I289" s="27"/>
    </row>
    <row r="290" spans="9:9" x14ac:dyDescent="0.25">
      <c r="I290" s="27"/>
    </row>
    <row r="291" spans="9:9" x14ac:dyDescent="0.25">
      <c r="I291" s="27"/>
    </row>
    <row r="292" spans="9:9" x14ac:dyDescent="0.25">
      <c r="I292" s="27"/>
    </row>
    <row r="293" spans="9:9" x14ac:dyDescent="0.25">
      <c r="I293" s="27"/>
    </row>
    <row r="294" spans="9:9" x14ac:dyDescent="0.25">
      <c r="I294" s="27"/>
    </row>
    <row r="295" spans="9:9" x14ac:dyDescent="0.25">
      <c r="I295" s="27"/>
    </row>
    <row r="296" spans="9:9" x14ac:dyDescent="0.25">
      <c r="I296" s="27"/>
    </row>
    <row r="297" spans="9:9" x14ac:dyDescent="0.25">
      <c r="I297" s="27"/>
    </row>
    <row r="298" spans="9:9" x14ac:dyDescent="0.25">
      <c r="I298" s="27"/>
    </row>
    <row r="299" spans="9:9" x14ac:dyDescent="0.25">
      <c r="I299" s="27"/>
    </row>
    <row r="300" spans="9:9" x14ac:dyDescent="0.25">
      <c r="I300" s="27"/>
    </row>
    <row r="301" spans="9:9" x14ac:dyDescent="0.25">
      <c r="I301" s="27"/>
    </row>
    <row r="302" spans="9:9" x14ac:dyDescent="0.25">
      <c r="I302" s="27"/>
    </row>
    <row r="303" spans="9:9" x14ac:dyDescent="0.25">
      <c r="I303" s="27"/>
    </row>
    <row r="304" spans="9:9" x14ac:dyDescent="0.25">
      <c r="I304" s="27"/>
    </row>
    <row r="305" spans="9:9" x14ac:dyDescent="0.25">
      <c r="I305" s="27"/>
    </row>
    <row r="306" spans="9:9" x14ac:dyDescent="0.25">
      <c r="I306" s="27"/>
    </row>
    <row r="307" spans="9:9" x14ac:dyDescent="0.25">
      <c r="I307" s="27"/>
    </row>
    <row r="308" spans="9:9" x14ac:dyDescent="0.25">
      <c r="I308" s="27"/>
    </row>
    <row r="309" spans="9:9" x14ac:dyDescent="0.25">
      <c r="I309" s="27"/>
    </row>
    <row r="310" spans="9:9" x14ac:dyDescent="0.25">
      <c r="I310" s="27"/>
    </row>
    <row r="311" spans="9:9" x14ac:dyDescent="0.25">
      <c r="I311" s="27"/>
    </row>
    <row r="312" spans="9:9" x14ac:dyDescent="0.25">
      <c r="I312" s="27"/>
    </row>
    <row r="313" spans="9:9" x14ac:dyDescent="0.25">
      <c r="I313" s="27"/>
    </row>
    <row r="314" spans="9:9" x14ac:dyDescent="0.25">
      <c r="I314" s="27"/>
    </row>
    <row r="315" spans="9:9" x14ac:dyDescent="0.25">
      <c r="I315" s="27"/>
    </row>
    <row r="316" spans="9:9" x14ac:dyDescent="0.25">
      <c r="I316" s="27"/>
    </row>
    <row r="317" spans="9:9" x14ac:dyDescent="0.25">
      <c r="I317" s="27"/>
    </row>
    <row r="318" spans="9:9" x14ac:dyDescent="0.25">
      <c r="I318" s="27"/>
    </row>
    <row r="319" spans="9:9" x14ac:dyDescent="0.25">
      <c r="I319" s="27"/>
    </row>
    <row r="320" spans="9:9" x14ac:dyDescent="0.25">
      <c r="I320" s="27"/>
    </row>
    <row r="321" spans="9:9" x14ac:dyDescent="0.25">
      <c r="I321" s="27"/>
    </row>
    <row r="322" spans="9:9" x14ac:dyDescent="0.25">
      <c r="I322" s="27"/>
    </row>
    <row r="323" spans="9:9" x14ac:dyDescent="0.25">
      <c r="I323" s="27"/>
    </row>
    <row r="324" spans="9:9" x14ac:dyDescent="0.25">
      <c r="I324" s="27"/>
    </row>
    <row r="325" spans="9:9" x14ac:dyDescent="0.25">
      <c r="I325" s="27"/>
    </row>
    <row r="326" spans="9:9" x14ac:dyDescent="0.25">
      <c r="I326" s="27"/>
    </row>
    <row r="327" spans="9:9" x14ac:dyDescent="0.25">
      <c r="I327" s="27"/>
    </row>
    <row r="328" spans="9:9" x14ac:dyDescent="0.25">
      <c r="I328" s="27"/>
    </row>
    <row r="329" spans="9:9" x14ac:dyDescent="0.25">
      <c r="I329" s="27"/>
    </row>
    <row r="330" spans="9:9" x14ac:dyDescent="0.25">
      <c r="I330" s="27"/>
    </row>
    <row r="331" spans="9:9" x14ac:dyDescent="0.25">
      <c r="I331" s="27"/>
    </row>
    <row r="332" spans="9:9" x14ac:dyDescent="0.25">
      <c r="I332" s="27"/>
    </row>
    <row r="333" spans="9:9" x14ac:dyDescent="0.25">
      <c r="I333" s="27"/>
    </row>
    <row r="334" spans="9:9" x14ac:dyDescent="0.25">
      <c r="I334" s="27"/>
    </row>
    <row r="335" spans="9:9" x14ac:dyDescent="0.25">
      <c r="I335" s="27"/>
    </row>
    <row r="336" spans="9:9" x14ac:dyDescent="0.25">
      <c r="I336" s="27"/>
    </row>
    <row r="337" spans="9:9" x14ac:dyDescent="0.25">
      <c r="I337" s="27"/>
    </row>
    <row r="338" spans="9:9" x14ac:dyDescent="0.25">
      <c r="I338" s="27"/>
    </row>
    <row r="339" spans="9:9" x14ac:dyDescent="0.25">
      <c r="I339" s="27"/>
    </row>
    <row r="340" spans="9:9" x14ac:dyDescent="0.25">
      <c r="I340" s="27"/>
    </row>
    <row r="341" spans="9:9" x14ac:dyDescent="0.25">
      <c r="I341" s="27"/>
    </row>
    <row r="342" spans="9:9" x14ac:dyDescent="0.25">
      <c r="I342" s="27"/>
    </row>
    <row r="343" spans="9:9" x14ac:dyDescent="0.25">
      <c r="I343" s="27"/>
    </row>
    <row r="344" spans="9:9" x14ac:dyDescent="0.25">
      <c r="I344" s="27"/>
    </row>
    <row r="345" spans="9:9" x14ac:dyDescent="0.25">
      <c r="I345" s="27"/>
    </row>
    <row r="346" spans="9:9" x14ac:dyDescent="0.25">
      <c r="I346" s="27"/>
    </row>
    <row r="347" spans="9:9" x14ac:dyDescent="0.25">
      <c r="I347" s="27"/>
    </row>
    <row r="348" spans="9:9" x14ac:dyDescent="0.25">
      <c r="I348" s="27"/>
    </row>
    <row r="349" spans="9:9" x14ac:dyDescent="0.25">
      <c r="I349" s="27"/>
    </row>
    <row r="350" spans="9:9" x14ac:dyDescent="0.25">
      <c r="I350" s="27"/>
    </row>
    <row r="351" spans="9:9" x14ac:dyDescent="0.25">
      <c r="I351" s="27"/>
    </row>
    <row r="352" spans="9:9" x14ac:dyDescent="0.25">
      <c r="I352" s="27"/>
    </row>
    <row r="353" spans="9:9" x14ac:dyDescent="0.25">
      <c r="I353" s="27"/>
    </row>
    <row r="354" spans="9:9" x14ac:dyDescent="0.25">
      <c r="I354" s="27"/>
    </row>
    <row r="355" spans="9:9" x14ac:dyDescent="0.25">
      <c r="I355" s="27"/>
    </row>
    <row r="356" spans="9:9" x14ac:dyDescent="0.25">
      <c r="I356" s="27"/>
    </row>
    <row r="357" spans="9:9" x14ac:dyDescent="0.25">
      <c r="I357" s="27"/>
    </row>
    <row r="358" spans="9:9" x14ac:dyDescent="0.25">
      <c r="I358" s="27"/>
    </row>
    <row r="359" spans="9:9" x14ac:dyDescent="0.25">
      <c r="I359" s="27"/>
    </row>
    <row r="360" spans="9:9" x14ac:dyDescent="0.25">
      <c r="I360" s="27"/>
    </row>
    <row r="361" spans="9:9" x14ac:dyDescent="0.25">
      <c r="I361" s="27"/>
    </row>
    <row r="362" spans="9:9" x14ac:dyDescent="0.25">
      <c r="I362" s="27"/>
    </row>
    <row r="363" spans="9:9" x14ac:dyDescent="0.25">
      <c r="I363" s="27"/>
    </row>
    <row r="364" spans="9:9" x14ac:dyDescent="0.25">
      <c r="I364" s="27"/>
    </row>
    <row r="365" spans="9:9" x14ac:dyDescent="0.25">
      <c r="I365" s="27"/>
    </row>
    <row r="366" spans="9:9" x14ac:dyDescent="0.25">
      <c r="I366" s="27"/>
    </row>
    <row r="367" spans="9:9" x14ac:dyDescent="0.25">
      <c r="I367" s="27"/>
    </row>
    <row r="368" spans="9:9" x14ac:dyDescent="0.25">
      <c r="I368" s="27"/>
    </row>
    <row r="369" spans="9:9" x14ac:dyDescent="0.25">
      <c r="I369" s="27"/>
    </row>
    <row r="370" spans="9:9" x14ac:dyDescent="0.25">
      <c r="I370" s="27"/>
    </row>
  </sheetData>
  <mergeCells count="5">
    <mergeCell ref="V2:X2"/>
    <mergeCell ref="J2:L2"/>
    <mergeCell ref="M2:O2"/>
    <mergeCell ref="P2:R2"/>
    <mergeCell ref="S2:U2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Sample Specs</vt:lpstr>
      <vt:lpstr>Labs</vt:lpstr>
      <vt:lpstr>Results</vt:lpstr>
      <vt:lpstr>PSD for Samples 7, 8, 9</vt:lpstr>
      <vt:lpstr>FineSplit Chart</vt:lpstr>
      <vt:lpstr>SandSplit Chart</vt:lpstr>
      <vt:lpstr>SedWeight Chart</vt:lpstr>
      <vt:lpstr>SSC Chart</vt:lpstr>
      <vt:lpstr>SSC vs %diff</vt:lpstr>
      <vt:lpstr>PSD-7 Chart</vt:lpstr>
      <vt:lpstr>PSD-8 Chart</vt:lpstr>
      <vt:lpstr>PSD-9 Chart</vt:lpstr>
      <vt:lpstr>'PSD for Samples 7, 8, 9'!_2222mg</vt:lpstr>
      <vt:lpstr>Results!_65mg</vt:lpstr>
    </vt:vector>
  </TitlesOfParts>
  <Company>BQS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 burke</dc:creator>
  <cp:lastModifiedBy>Mark Woodworth</cp:lastModifiedBy>
  <cp:lastPrinted>2017-02-14T16:42:59Z</cp:lastPrinted>
  <dcterms:created xsi:type="dcterms:W3CDTF">2003-01-15T21:42:02Z</dcterms:created>
  <dcterms:modified xsi:type="dcterms:W3CDTF">2017-12-05T21:11:27Z</dcterms:modified>
</cp:coreProperties>
</file>