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worksheets/sheet4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0.xml" ContentType="application/vnd.openxmlformats-officedocument.drawingml.chartshapes+xml"/>
  <Override PartName="/xl/queryTables/queryTable2.xml" ContentType="application/vnd.openxmlformats-officedocument.spreadsheetml.queryTable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3.xml" ContentType="application/vnd.openxmlformats-officedocument.drawing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4.xml" ContentType="application/vnd.openxmlformats-officedocument.drawing+xml"/>
  <Override PartName="/xl/charts/chart9.xml" ContentType="application/vnd.openxmlformats-officedocument.drawingml.chart+xml"/>
  <Override PartName="/xl/drawings/drawing15.xml" ContentType="application/vnd.openxmlformats-officedocument.drawing+xml"/>
  <Override PartName="/xl/charts/chart10.xml" ContentType="application/vnd.openxmlformats-officedocument.drawingml.chart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drawings/drawing17.xml" ContentType="application/vnd.openxmlformats-officedocument.drawing+xml"/>
  <Override PartName="/xl/charts/chart12.xml" ContentType="application/vnd.openxmlformats-officedocument.drawingml.chart+xml"/>
  <Override PartName="/xl/drawings/drawing18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SLQA STUDIES\SLQA 2-2016\"/>
    </mc:Choice>
  </mc:AlternateContent>
  <bookViews>
    <workbookView xWindow="-12" yWindow="-12" windowWidth="9576" windowHeight="8772" tabRatio="957"/>
  </bookViews>
  <sheets>
    <sheet name="Sample Specs" sheetId="26" r:id="rId1"/>
    <sheet name="Labs" sheetId="4" r:id="rId2"/>
    <sheet name="Results" sheetId="1" r:id="rId3"/>
    <sheet name="FineSplit Chart" sheetId="10" r:id="rId4"/>
    <sheet name="SandSplit Chart" sheetId="11" r:id="rId5"/>
    <sheet name="SedWeight Chart" sheetId="12" r:id="rId6"/>
    <sheet name="SSC Chart" sheetId="9" r:id="rId7"/>
    <sheet name="SSC vs %diff" sheetId="27" r:id="rId8"/>
    <sheet name="PSD for Samples 7, 8, 9" sheetId="8" r:id="rId9"/>
    <sheet name="PSD-7 Chart" sheetId="28" r:id="rId10"/>
    <sheet name="PSD-8 Chart" sheetId="29" r:id="rId11"/>
    <sheet name="PSD-9 Chart" sheetId="30" r:id="rId12"/>
    <sheet name="PSD 2um Chart" sheetId="21" r:id="rId13"/>
    <sheet name="PSD 4um Chart" sheetId="22" r:id="rId14"/>
    <sheet name="PSD 8um Chart" sheetId="23" r:id="rId15"/>
    <sheet name="PSD 16um Chart" sheetId="24" r:id="rId16"/>
    <sheet name="PSD 31um Chart" sheetId="25" r:id="rId17"/>
  </sheets>
  <definedNames>
    <definedName name="_2222mg" localSheetId="8">'PSD for Samples 7, 8, 9'!$A$1:$K$264</definedName>
    <definedName name="_65mg" localSheetId="2">Results!$A$1:$AO$425</definedName>
  </definedNames>
  <calcPr calcId="152511"/>
</workbook>
</file>

<file path=xl/calcChain.xml><?xml version="1.0" encoding="utf-8"?>
<calcChain xmlns="http://schemas.openxmlformats.org/spreadsheetml/2006/main">
  <c r="Q184" i="1" l="1"/>
  <c r="R184" i="1"/>
  <c r="Q185" i="1"/>
  <c r="R185" i="1"/>
  <c r="Q186" i="1"/>
  <c r="R186" i="1"/>
  <c r="S186" i="1"/>
  <c r="Q187" i="1"/>
  <c r="R187" i="1"/>
  <c r="Q188" i="1"/>
  <c r="R188" i="1"/>
  <c r="S188" i="1"/>
  <c r="Q189" i="1"/>
  <c r="R189" i="1"/>
  <c r="Q190" i="1"/>
  <c r="R190" i="1"/>
  <c r="S190" i="1"/>
  <c r="Q191" i="1"/>
  <c r="R191" i="1"/>
  <c r="Q192" i="1"/>
  <c r="R192" i="1"/>
  <c r="I184" i="1"/>
  <c r="J184" i="1" s="1"/>
  <c r="T184" i="1" s="1"/>
  <c r="I185" i="1"/>
  <c r="S185" i="1" s="1"/>
  <c r="I186" i="1"/>
  <c r="J186" i="1" s="1"/>
  <c r="T186" i="1" s="1"/>
  <c r="I187" i="1"/>
  <c r="S187" i="1" s="1"/>
  <c r="I188" i="1"/>
  <c r="I189" i="1"/>
  <c r="S189" i="1" s="1"/>
  <c r="I190" i="1"/>
  <c r="I191" i="1"/>
  <c r="S191" i="1" s="1"/>
  <c r="J191" i="1"/>
  <c r="T191" i="1" s="1"/>
  <c r="I192" i="1"/>
  <c r="F184" i="1"/>
  <c r="F185" i="1"/>
  <c r="J185" i="1" s="1"/>
  <c r="T185" i="1" s="1"/>
  <c r="F186" i="1"/>
  <c r="F187" i="1"/>
  <c r="J187" i="1" s="1"/>
  <c r="T187" i="1" s="1"/>
  <c r="F188" i="1"/>
  <c r="J188" i="1" s="1"/>
  <c r="T188" i="1" s="1"/>
  <c r="F189" i="1"/>
  <c r="F190" i="1"/>
  <c r="F191" i="1"/>
  <c r="F192" i="1"/>
  <c r="J192" i="1" l="1"/>
  <c r="T192" i="1" s="1"/>
  <c r="J190" i="1"/>
  <c r="T190" i="1" s="1"/>
  <c r="J189" i="1"/>
  <c r="T189" i="1" s="1"/>
  <c r="S192" i="1"/>
  <c r="S184" i="1"/>
  <c r="E27" i="8"/>
  <c r="F27" i="8"/>
  <c r="G27" i="8"/>
  <c r="H27" i="8"/>
  <c r="E28" i="8"/>
  <c r="F28" i="8"/>
  <c r="G28" i="8"/>
  <c r="H28" i="8"/>
  <c r="E29" i="8"/>
  <c r="F29" i="8"/>
  <c r="G29" i="8"/>
  <c r="H29" i="8"/>
  <c r="D29" i="8"/>
  <c r="D28" i="8"/>
  <c r="D27" i="8"/>
  <c r="G12" i="26"/>
  <c r="G13" i="26"/>
  <c r="E12" i="26"/>
  <c r="E13" i="26"/>
  <c r="D7" i="26"/>
  <c r="G7" i="26" s="1"/>
  <c r="D8" i="26"/>
  <c r="G8" i="26" s="1"/>
  <c r="D9" i="26"/>
  <c r="G9" i="26" s="1"/>
  <c r="D10" i="26"/>
  <c r="E10" i="26" s="1"/>
  <c r="D11" i="26"/>
  <c r="G11" i="26" s="1"/>
  <c r="D12" i="26"/>
  <c r="D13" i="26"/>
  <c r="D14" i="26"/>
  <c r="E14" i="26" s="1"/>
  <c r="D6" i="26"/>
  <c r="G6" i="26" s="1"/>
  <c r="H30" i="8" l="1"/>
  <c r="D30" i="8"/>
  <c r="G30" i="8"/>
  <c r="F30" i="8"/>
  <c r="E30" i="8"/>
  <c r="G14" i="26"/>
  <c r="E11" i="26"/>
  <c r="E9" i="26"/>
  <c r="G10" i="26"/>
  <c r="E8" i="26"/>
  <c r="E6" i="26"/>
  <c r="E7" i="26"/>
  <c r="Q8" i="1"/>
  <c r="R8" i="1"/>
  <c r="Q10" i="1"/>
  <c r="R10" i="1"/>
  <c r="Q16" i="1"/>
  <c r="R16" i="1"/>
  <c r="Q17" i="1"/>
  <c r="R17" i="1"/>
  <c r="Q18" i="1"/>
  <c r="R18" i="1"/>
  <c r="Q19" i="1"/>
  <c r="R19" i="1"/>
  <c r="Q20" i="1"/>
  <c r="R20" i="1"/>
  <c r="Q21" i="1"/>
  <c r="R21" i="1"/>
  <c r="Q34" i="1"/>
  <c r="R34" i="1"/>
  <c r="Q35" i="1"/>
  <c r="R35" i="1"/>
  <c r="Q36" i="1"/>
  <c r="R36" i="1"/>
  <c r="Q37" i="1"/>
  <c r="R37" i="1"/>
  <c r="Q38" i="1"/>
  <c r="R38" i="1"/>
  <c r="Q39" i="1"/>
  <c r="R39" i="1"/>
  <c r="Q40" i="1"/>
  <c r="R40" i="1"/>
  <c r="Q41" i="1"/>
  <c r="R41" i="1"/>
  <c r="Q42" i="1"/>
  <c r="R42" i="1"/>
  <c r="Q43" i="1"/>
  <c r="R43" i="1"/>
  <c r="Q44" i="1"/>
  <c r="R44" i="1"/>
  <c r="Q45" i="1"/>
  <c r="R45" i="1"/>
  <c r="Q46" i="1"/>
  <c r="R46" i="1"/>
  <c r="Q47" i="1"/>
  <c r="R47" i="1"/>
  <c r="Q49" i="1"/>
  <c r="R49" i="1"/>
  <c r="Q50" i="1"/>
  <c r="R50" i="1"/>
  <c r="Q51" i="1"/>
  <c r="R51" i="1"/>
  <c r="Q52" i="1"/>
  <c r="R52" i="1"/>
  <c r="Q53" i="1"/>
  <c r="R53" i="1"/>
  <c r="Q54" i="1"/>
  <c r="R54" i="1"/>
  <c r="Q55" i="1"/>
  <c r="R55" i="1"/>
  <c r="Q56" i="1"/>
  <c r="R56" i="1"/>
  <c r="Q57" i="1"/>
  <c r="R57" i="1"/>
  <c r="Q58" i="1"/>
  <c r="R58" i="1"/>
  <c r="Q59" i="1"/>
  <c r="R59" i="1"/>
  <c r="Q60" i="1"/>
  <c r="R60" i="1"/>
  <c r="Q61" i="1"/>
  <c r="R61" i="1"/>
  <c r="Q62" i="1"/>
  <c r="R62" i="1"/>
  <c r="Q63" i="1"/>
  <c r="R63" i="1"/>
  <c r="Q64" i="1"/>
  <c r="R64" i="1"/>
  <c r="Q65" i="1"/>
  <c r="R65" i="1"/>
  <c r="Q66" i="1"/>
  <c r="R66" i="1"/>
  <c r="Q70" i="1"/>
  <c r="R70" i="1"/>
  <c r="Q71" i="1"/>
  <c r="R71" i="1"/>
  <c r="Q72" i="1"/>
  <c r="R72" i="1"/>
  <c r="Q73" i="1"/>
  <c r="R73" i="1"/>
  <c r="Q74" i="1"/>
  <c r="R74" i="1"/>
  <c r="Q75" i="1"/>
  <c r="R75" i="1"/>
  <c r="Q76" i="1"/>
  <c r="R76" i="1"/>
  <c r="Q77" i="1"/>
  <c r="R77" i="1"/>
  <c r="Q78" i="1"/>
  <c r="R78" i="1"/>
  <c r="Q79" i="1"/>
  <c r="R79" i="1"/>
  <c r="Q80" i="1"/>
  <c r="R80" i="1"/>
  <c r="Q81" i="1"/>
  <c r="R81" i="1"/>
  <c r="Q82" i="1"/>
  <c r="R82" i="1"/>
  <c r="Q83" i="1"/>
  <c r="R83" i="1"/>
  <c r="Q84" i="1"/>
  <c r="R84" i="1"/>
  <c r="Q85" i="1"/>
  <c r="R85" i="1"/>
  <c r="Q86" i="1"/>
  <c r="R86" i="1"/>
  <c r="Q87" i="1"/>
  <c r="R87" i="1"/>
  <c r="Q88" i="1"/>
  <c r="R88" i="1"/>
  <c r="Q89" i="1"/>
  <c r="R89" i="1"/>
  <c r="Q90" i="1"/>
  <c r="R90" i="1"/>
  <c r="Q91" i="1"/>
  <c r="R91" i="1"/>
  <c r="Q92" i="1"/>
  <c r="R92" i="1"/>
  <c r="Q93" i="1"/>
  <c r="R93" i="1"/>
  <c r="Q94" i="1"/>
  <c r="R94" i="1"/>
  <c r="Q95" i="1"/>
  <c r="R95" i="1"/>
  <c r="Q96" i="1"/>
  <c r="R96" i="1"/>
  <c r="Q97" i="1"/>
  <c r="R97" i="1"/>
  <c r="Q98" i="1"/>
  <c r="R98" i="1"/>
  <c r="Q99" i="1"/>
  <c r="R99" i="1"/>
  <c r="Q100" i="1"/>
  <c r="R100" i="1"/>
  <c r="Q101" i="1"/>
  <c r="R101" i="1"/>
  <c r="Q102" i="1"/>
  <c r="R102" i="1"/>
  <c r="Q103" i="1"/>
  <c r="R103" i="1"/>
  <c r="Q104" i="1"/>
  <c r="R104" i="1"/>
  <c r="Q105" i="1"/>
  <c r="R105" i="1"/>
  <c r="Q107" i="1"/>
  <c r="R107" i="1"/>
  <c r="Q108" i="1"/>
  <c r="R108" i="1"/>
  <c r="Q109" i="1"/>
  <c r="R109" i="1"/>
  <c r="Q110" i="1"/>
  <c r="R110" i="1"/>
  <c r="Q111" i="1"/>
  <c r="R111" i="1"/>
  <c r="Q112" i="1"/>
  <c r="R112" i="1"/>
  <c r="Q113" i="1"/>
  <c r="R113" i="1"/>
  <c r="Q114" i="1"/>
  <c r="R114" i="1"/>
  <c r="Q115" i="1"/>
  <c r="R115" i="1"/>
  <c r="Q116" i="1"/>
  <c r="R116" i="1"/>
  <c r="Q117" i="1"/>
  <c r="R117" i="1"/>
  <c r="Q118" i="1"/>
  <c r="R118" i="1"/>
  <c r="Q119" i="1"/>
  <c r="R119" i="1"/>
  <c r="Q120" i="1"/>
  <c r="R120" i="1"/>
  <c r="Q157" i="1"/>
  <c r="R157" i="1"/>
  <c r="Q158" i="1"/>
  <c r="R158" i="1"/>
  <c r="Q159" i="1"/>
  <c r="R159" i="1"/>
  <c r="Q160" i="1"/>
  <c r="R160" i="1"/>
  <c r="Q161" i="1"/>
  <c r="R161" i="1"/>
  <c r="Q162" i="1"/>
  <c r="R162" i="1"/>
  <c r="Q163" i="1"/>
  <c r="R163" i="1"/>
  <c r="Q164" i="1"/>
  <c r="R164" i="1"/>
  <c r="Q165" i="1"/>
  <c r="R165" i="1"/>
  <c r="Q175" i="1"/>
  <c r="R175" i="1"/>
  <c r="Q176" i="1"/>
  <c r="R176" i="1"/>
  <c r="Q177" i="1"/>
  <c r="R177" i="1"/>
  <c r="Q178" i="1"/>
  <c r="R178" i="1"/>
  <c r="Q179" i="1"/>
  <c r="R179" i="1"/>
  <c r="Q180" i="1"/>
  <c r="R180" i="1"/>
  <c r="Q181" i="1"/>
  <c r="R181" i="1"/>
  <c r="Q182" i="1"/>
  <c r="R182" i="1"/>
  <c r="Q183" i="1"/>
  <c r="R183" i="1"/>
  <c r="I5" i="1"/>
  <c r="I6" i="1"/>
  <c r="S6" i="1" s="1"/>
  <c r="I7" i="1"/>
  <c r="S7" i="1" s="1"/>
  <c r="I8" i="1"/>
  <c r="S8" i="1" s="1"/>
  <c r="I9" i="1"/>
  <c r="S9" i="1" s="1"/>
  <c r="I10" i="1"/>
  <c r="S10" i="1" s="1"/>
  <c r="I11" i="1"/>
  <c r="S11" i="1" s="1"/>
  <c r="I12" i="1"/>
  <c r="S12" i="1" s="1"/>
  <c r="I13" i="1"/>
  <c r="S13" i="1" s="1"/>
  <c r="I14" i="1"/>
  <c r="S14" i="1" s="1"/>
  <c r="I15" i="1"/>
  <c r="S15" i="1" s="1"/>
  <c r="I16" i="1"/>
  <c r="S16" i="1" s="1"/>
  <c r="I17" i="1"/>
  <c r="S17" i="1" s="1"/>
  <c r="I18" i="1"/>
  <c r="S18" i="1" s="1"/>
  <c r="I19" i="1"/>
  <c r="I20" i="1"/>
  <c r="S20" i="1" s="1"/>
  <c r="I21" i="1"/>
  <c r="S21" i="1" s="1"/>
  <c r="I22" i="1"/>
  <c r="S22" i="1" s="1"/>
  <c r="I23" i="1"/>
  <c r="S23" i="1" s="1"/>
  <c r="I24" i="1"/>
  <c r="S24" i="1" s="1"/>
  <c r="I25" i="1"/>
  <c r="S25" i="1" s="1"/>
  <c r="I26" i="1"/>
  <c r="S26" i="1" s="1"/>
  <c r="I27" i="1"/>
  <c r="S27" i="1" s="1"/>
  <c r="I28" i="1"/>
  <c r="S28" i="1" s="1"/>
  <c r="I29" i="1"/>
  <c r="S29" i="1" s="1"/>
  <c r="I30" i="1"/>
  <c r="S30" i="1" s="1"/>
  <c r="I31" i="1"/>
  <c r="I32" i="1"/>
  <c r="S32" i="1" s="1"/>
  <c r="I33" i="1"/>
  <c r="S33" i="1" s="1"/>
  <c r="I34" i="1"/>
  <c r="S34" i="1" s="1"/>
  <c r="I35" i="1"/>
  <c r="S35" i="1" s="1"/>
  <c r="I36" i="1"/>
  <c r="S36" i="1" s="1"/>
  <c r="I37" i="1"/>
  <c r="S37" i="1" s="1"/>
  <c r="I38" i="1"/>
  <c r="S38" i="1" s="1"/>
  <c r="I39" i="1"/>
  <c r="S39" i="1" s="1"/>
  <c r="I40" i="1"/>
  <c r="I41" i="1"/>
  <c r="S41" i="1" s="1"/>
  <c r="I42" i="1"/>
  <c r="I43" i="1"/>
  <c r="S43" i="1" s="1"/>
  <c r="I44" i="1"/>
  <c r="S44" i="1" s="1"/>
  <c r="I45" i="1"/>
  <c r="S45" i="1" s="1"/>
  <c r="I46" i="1"/>
  <c r="S46" i="1" s="1"/>
  <c r="I47" i="1"/>
  <c r="S47" i="1" s="1"/>
  <c r="I48" i="1"/>
  <c r="I49" i="1"/>
  <c r="S49" i="1" s="1"/>
  <c r="I50" i="1"/>
  <c r="S50" i="1" s="1"/>
  <c r="I51" i="1"/>
  <c r="I52" i="1"/>
  <c r="S52" i="1" s="1"/>
  <c r="I53" i="1"/>
  <c r="S53" i="1" s="1"/>
  <c r="I54" i="1"/>
  <c r="S54" i="1" s="1"/>
  <c r="I55" i="1"/>
  <c r="S55" i="1" s="1"/>
  <c r="I56" i="1"/>
  <c r="S56" i="1" s="1"/>
  <c r="I57" i="1"/>
  <c r="S57" i="1" s="1"/>
  <c r="I58" i="1"/>
  <c r="S58" i="1" s="1"/>
  <c r="I59" i="1"/>
  <c r="S59" i="1" s="1"/>
  <c r="I60" i="1"/>
  <c r="I61" i="1"/>
  <c r="S61" i="1" s="1"/>
  <c r="I62" i="1"/>
  <c r="S62" i="1" s="1"/>
  <c r="I63" i="1"/>
  <c r="I64" i="1"/>
  <c r="S64" i="1" s="1"/>
  <c r="I65" i="1"/>
  <c r="S65" i="1" s="1"/>
  <c r="I66" i="1"/>
  <c r="S66" i="1" s="1"/>
  <c r="I67" i="1"/>
  <c r="S67" i="1" s="1"/>
  <c r="I68" i="1"/>
  <c r="S68" i="1" s="1"/>
  <c r="I69" i="1"/>
  <c r="S69" i="1" s="1"/>
  <c r="I70" i="1"/>
  <c r="S70" i="1" s="1"/>
  <c r="I71" i="1"/>
  <c r="S71" i="1" s="1"/>
  <c r="I72" i="1"/>
  <c r="I73" i="1"/>
  <c r="S73" i="1" s="1"/>
  <c r="I74" i="1"/>
  <c r="S74" i="1" s="1"/>
  <c r="I75" i="1"/>
  <c r="S75" i="1" s="1"/>
  <c r="I76" i="1"/>
  <c r="S76" i="1" s="1"/>
  <c r="I77" i="1"/>
  <c r="S77" i="1" s="1"/>
  <c r="I78" i="1"/>
  <c r="S78" i="1" s="1"/>
  <c r="I79" i="1"/>
  <c r="S79" i="1" s="1"/>
  <c r="I80" i="1"/>
  <c r="S80" i="1" s="1"/>
  <c r="I81" i="1"/>
  <c r="S81" i="1" s="1"/>
  <c r="I82" i="1"/>
  <c r="S82" i="1" s="1"/>
  <c r="I83" i="1"/>
  <c r="I84" i="1"/>
  <c r="S84" i="1" s="1"/>
  <c r="I85" i="1"/>
  <c r="S85" i="1" s="1"/>
  <c r="I86" i="1"/>
  <c r="S86" i="1" s="1"/>
  <c r="I87" i="1"/>
  <c r="S87" i="1" s="1"/>
  <c r="I88" i="1"/>
  <c r="S88" i="1" s="1"/>
  <c r="I89" i="1"/>
  <c r="S89" i="1" s="1"/>
  <c r="I90" i="1"/>
  <c r="S90" i="1" s="1"/>
  <c r="I91" i="1"/>
  <c r="S91" i="1" s="1"/>
  <c r="I92" i="1"/>
  <c r="I93" i="1"/>
  <c r="S93" i="1" s="1"/>
  <c r="I94" i="1"/>
  <c r="S94" i="1" s="1"/>
  <c r="I95" i="1"/>
  <c r="I96" i="1"/>
  <c r="S96" i="1" s="1"/>
  <c r="I97" i="1"/>
  <c r="S97" i="1" s="1"/>
  <c r="I98" i="1"/>
  <c r="S98" i="1" s="1"/>
  <c r="I99" i="1"/>
  <c r="S99" i="1" s="1"/>
  <c r="I100" i="1"/>
  <c r="S100" i="1" s="1"/>
  <c r="I101" i="1"/>
  <c r="S101" i="1" s="1"/>
  <c r="I102" i="1"/>
  <c r="S102" i="1" s="1"/>
  <c r="I103" i="1"/>
  <c r="S103" i="1" s="1"/>
  <c r="I104" i="1"/>
  <c r="I105" i="1"/>
  <c r="S105" i="1" s="1"/>
  <c r="I106" i="1"/>
  <c r="I107" i="1"/>
  <c r="S107" i="1" s="1"/>
  <c r="I108" i="1"/>
  <c r="S108" i="1" s="1"/>
  <c r="I109" i="1"/>
  <c r="S109" i="1" s="1"/>
  <c r="I110" i="1"/>
  <c r="S110" i="1" s="1"/>
  <c r="I111" i="1"/>
  <c r="S111" i="1" s="1"/>
  <c r="I112" i="1"/>
  <c r="S112" i="1" s="1"/>
  <c r="I113" i="1"/>
  <c r="S113" i="1" s="1"/>
  <c r="I114" i="1"/>
  <c r="I115" i="1"/>
  <c r="I116" i="1"/>
  <c r="S116" i="1" s="1"/>
  <c r="I117" i="1"/>
  <c r="S117" i="1" s="1"/>
  <c r="I118" i="1"/>
  <c r="S118" i="1" s="1"/>
  <c r="I119" i="1"/>
  <c r="S119" i="1" s="1"/>
  <c r="I120" i="1"/>
  <c r="S120" i="1" s="1"/>
  <c r="I121" i="1"/>
  <c r="S121" i="1" s="1"/>
  <c r="I122" i="1"/>
  <c r="S122" i="1" s="1"/>
  <c r="I123" i="1"/>
  <c r="S123" i="1" s="1"/>
  <c r="I124" i="1"/>
  <c r="S124" i="1" s="1"/>
  <c r="I125" i="1"/>
  <c r="S125" i="1" s="1"/>
  <c r="I126" i="1"/>
  <c r="S126" i="1" s="1"/>
  <c r="I127" i="1"/>
  <c r="I128" i="1"/>
  <c r="S128" i="1" s="1"/>
  <c r="I129" i="1"/>
  <c r="S129" i="1" s="1"/>
  <c r="I130" i="1"/>
  <c r="S130" i="1" s="1"/>
  <c r="I131" i="1"/>
  <c r="S131" i="1" s="1"/>
  <c r="I132" i="1"/>
  <c r="S132" i="1" s="1"/>
  <c r="I133" i="1"/>
  <c r="S133" i="1" s="1"/>
  <c r="I134" i="1"/>
  <c r="S134" i="1" s="1"/>
  <c r="I135" i="1"/>
  <c r="S135" i="1" s="1"/>
  <c r="I136" i="1"/>
  <c r="S136" i="1" s="1"/>
  <c r="I137" i="1"/>
  <c r="S137" i="1" s="1"/>
  <c r="I138" i="1"/>
  <c r="S138" i="1" s="1"/>
  <c r="I139" i="1"/>
  <c r="S139" i="1" s="1"/>
  <c r="I140" i="1"/>
  <c r="S140" i="1" s="1"/>
  <c r="I141" i="1"/>
  <c r="S141" i="1" s="1"/>
  <c r="I142" i="1"/>
  <c r="S142" i="1" s="1"/>
  <c r="I143" i="1"/>
  <c r="I144" i="1"/>
  <c r="S144" i="1" s="1"/>
  <c r="I145" i="1"/>
  <c r="S145" i="1" s="1"/>
  <c r="I146" i="1"/>
  <c r="S146" i="1" s="1"/>
  <c r="I147" i="1"/>
  <c r="S147" i="1" s="1"/>
  <c r="I148" i="1"/>
  <c r="S148" i="1" s="1"/>
  <c r="I149" i="1"/>
  <c r="S149" i="1" s="1"/>
  <c r="I150" i="1"/>
  <c r="S150" i="1" s="1"/>
  <c r="I151" i="1"/>
  <c r="S151" i="1" s="1"/>
  <c r="I152" i="1"/>
  <c r="S152" i="1" s="1"/>
  <c r="I153" i="1"/>
  <c r="S153" i="1" s="1"/>
  <c r="I154" i="1"/>
  <c r="S154" i="1" s="1"/>
  <c r="I155" i="1"/>
  <c r="S155" i="1" s="1"/>
  <c r="I156" i="1"/>
  <c r="S156" i="1" s="1"/>
  <c r="I157" i="1"/>
  <c r="S157" i="1" s="1"/>
  <c r="I158" i="1"/>
  <c r="S158" i="1" s="1"/>
  <c r="I159" i="1"/>
  <c r="S159" i="1" s="1"/>
  <c r="I160" i="1"/>
  <c r="S160" i="1" s="1"/>
  <c r="I161" i="1"/>
  <c r="S161" i="1" s="1"/>
  <c r="I162" i="1"/>
  <c r="S162" i="1" s="1"/>
  <c r="I163" i="1"/>
  <c r="I164" i="1"/>
  <c r="I165" i="1"/>
  <c r="S165" i="1" s="1"/>
  <c r="I166" i="1"/>
  <c r="S166" i="1" s="1"/>
  <c r="I167" i="1"/>
  <c r="S167" i="1" s="1"/>
  <c r="I168" i="1"/>
  <c r="S168" i="1" s="1"/>
  <c r="I169" i="1"/>
  <c r="S169" i="1" s="1"/>
  <c r="I170" i="1"/>
  <c r="S170" i="1" s="1"/>
  <c r="I171" i="1"/>
  <c r="S171" i="1" s="1"/>
  <c r="I172" i="1"/>
  <c r="S172" i="1" s="1"/>
  <c r="I173" i="1"/>
  <c r="S173" i="1" s="1"/>
  <c r="I174" i="1"/>
  <c r="S174" i="1" s="1"/>
  <c r="I175" i="1"/>
  <c r="S175" i="1" s="1"/>
  <c r="I176" i="1"/>
  <c r="S176" i="1" s="1"/>
  <c r="I177" i="1"/>
  <c r="S177" i="1" s="1"/>
  <c r="I178" i="1"/>
  <c r="S178" i="1" s="1"/>
  <c r="I179" i="1"/>
  <c r="S179" i="1" s="1"/>
  <c r="I180" i="1"/>
  <c r="I181" i="1"/>
  <c r="S181" i="1" s="1"/>
  <c r="I182" i="1"/>
  <c r="S182" i="1" s="1"/>
  <c r="I183" i="1"/>
  <c r="S183" i="1" s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J46" i="1" s="1"/>
  <c r="T46" i="1" s="1"/>
  <c r="F47" i="1"/>
  <c r="F48" i="1"/>
  <c r="F49" i="1"/>
  <c r="F50" i="1"/>
  <c r="F51" i="1"/>
  <c r="F52" i="1"/>
  <c r="F53" i="1"/>
  <c r="F54" i="1"/>
  <c r="J54" i="1" s="1"/>
  <c r="T54" i="1" s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J78" i="1" s="1"/>
  <c r="T78" i="1" s="1"/>
  <c r="F79" i="1"/>
  <c r="F80" i="1"/>
  <c r="F81" i="1"/>
  <c r="F82" i="1"/>
  <c r="F83" i="1"/>
  <c r="F84" i="1"/>
  <c r="F85" i="1"/>
  <c r="F86" i="1"/>
  <c r="J86" i="1" s="1"/>
  <c r="T86" i="1" s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J158" i="1" s="1"/>
  <c r="T158" i="1" s="1"/>
  <c r="F159" i="1"/>
  <c r="F160" i="1"/>
  <c r="F161" i="1"/>
  <c r="F162" i="1"/>
  <c r="F163" i="1"/>
  <c r="F164" i="1"/>
  <c r="F165" i="1"/>
  <c r="F166" i="1"/>
  <c r="J166" i="1" s="1"/>
  <c r="T166" i="1" s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Q197" i="1" l="1"/>
  <c r="V47" i="1" s="1"/>
  <c r="Q204" i="1"/>
  <c r="Q199" i="1"/>
  <c r="Q198" i="1"/>
  <c r="Q203" i="1"/>
  <c r="R203" i="1"/>
  <c r="R199" i="1"/>
  <c r="R197" i="1"/>
  <c r="AB125" i="1" s="1"/>
  <c r="R204" i="1"/>
  <c r="R198" i="1"/>
  <c r="J181" i="1"/>
  <c r="T181" i="1" s="1"/>
  <c r="J179" i="1"/>
  <c r="T179" i="1" s="1"/>
  <c r="J129" i="1"/>
  <c r="T129" i="1" s="1"/>
  <c r="J121" i="1"/>
  <c r="T121" i="1" s="1"/>
  <c r="J89" i="1"/>
  <c r="T89" i="1" s="1"/>
  <c r="J81" i="1"/>
  <c r="T81" i="1" s="1"/>
  <c r="J73" i="1"/>
  <c r="T73" i="1" s="1"/>
  <c r="J65" i="1"/>
  <c r="T65" i="1" s="1"/>
  <c r="J57" i="1"/>
  <c r="T57" i="1" s="1"/>
  <c r="J49" i="1"/>
  <c r="T49" i="1" s="1"/>
  <c r="J33" i="1"/>
  <c r="T33" i="1" s="1"/>
  <c r="J25" i="1"/>
  <c r="T25" i="1" s="1"/>
  <c r="J101" i="1"/>
  <c r="T101" i="1" s="1"/>
  <c r="J116" i="1"/>
  <c r="T116" i="1" s="1"/>
  <c r="J68" i="1"/>
  <c r="T68" i="1" s="1"/>
  <c r="J100" i="1"/>
  <c r="T100" i="1" s="1"/>
  <c r="J84" i="1"/>
  <c r="T84" i="1" s="1"/>
  <c r="J147" i="1"/>
  <c r="T147" i="1" s="1"/>
  <c r="J123" i="1"/>
  <c r="T123" i="1" s="1"/>
  <c r="J99" i="1"/>
  <c r="T99" i="1" s="1"/>
  <c r="J164" i="1"/>
  <c r="T164" i="1" s="1"/>
  <c r="J136" i="1"/>
  <c r="T136" i="1" s="1"/>
  <c r="J128" i="1"/>
  <c r="T128" i="1" s="1"/>
  <c r="J88" i="1"/>
  <c r="T88" i="1" s="1"/>
  <c r="J56" i="1"/>
  <c r="T56" i="1" s="1"/>
  <c r="J167" i="1"/>
  <c r="T167" i="1" s="1"/>
  <c r="J159" i="1"/>
  <c r="T159" i="1" s="1"/>
  <c r="J64" i="1"/>
  <c r="T64" i="1" s="1"/>
  <c r="J130" i="1"/>
  <c r="T130" i="1" s="1"/>
  <c r="J122" i="1"/>
  <c r="T122" i="1" s="1"/>
  <c r="J90" i="1"/>
  <c r="T90" i="1" s="1"/>
  <c r="J82" i="1"/>
  <c r="T82" i="1" s="1"/>
  <c r="J74" i="1"/>
  <c r="T74" i="1" s="1"/>
  <c r="J66" i="1"/>
  <c r="T66" i="1" s="1"/>
  <c r="J58" i="1"/>
  <c r="T58" i="1" s="1"/>
  <c r="J50" i="1"/>
  <c r="T50" i="1" s="1"/>
  <c r="J34" i="1"/>
  <c r="T34" i="1" s="1"/>
  <c r="J26" i="1"/>
  <c r="T26" i="1" s="1"/>
  <c r="J18" i="1"/>
  <c r="T18" i="1" s="1"/>
  <c r="J152" i="1"/>
  <c r="T152" i="1" s="1"/>
  <c r="J79" i="1"/>
  <c r="T79" i="1" s="1"/>
  <c r="J55" i="1"/>
  <c r="T55" i="1" s="1"/>
  <c r="J126" i="1"/>
  <c r="T126" i="1" s="1"/>
  <c r="J118" i="1"/>
  <c r="T118" i="1" s="1"/>
  <c r="J110" i="1"/>
  <c r="T110" i="1" s="1"/>
  <c r="J10" i="1"/>
  <c r="T10" i="1" s="1"/>
  <c r="J105" i="1"/>
  <c r="T105" i="1" s="1"/>
  <c r="J42" i="1"/>
  <c r="T42" i="1" s="1"/>
  <c r="J165" i="1"/>
  <c r="T165" i="1" s="1"/>
  <c r="J157" i="1"/>
  <c r="T157" i="1" s="1"/>
  <c r="J117" i="1"/>
  <c r="T117" i="1" s="1"/>
  <c r="J61" i="1"/>
  <c r="T61" i="1" s="1"/>
  <c r="J53" i="1"/>
  <c r="T53" i="1" s="1"/>
  <c r="J45" i="1"/>
  <c r="T45" i="1" s="1"/>
  <c r="J107" i="1"/>
  <c r="T107" i="1" s="1"/>
  <c r="J111" i="1"/>
  <c r="T111" i="1" s="1"/>
  <c r="J156" i="1"/>
  <c r="T156" i="1" s="1"/>
  <c r="J114" i="1"/>
  <c r="T114" i="1" s="1"/>
  <c r="J91" i="1"/>
  <c r="T91" i="1" s="1"/>
  <c r="J62" i="1"/>
  <c r="T62" i="1" s="1"/>
  <c r="S164" i="1"/>
  <c r="J155" i="1"/>
  <c r="T155" i="1" s="1"/>
  <c r="J131" i="1"/>
  <c r="T131" i="1" s="1"/>
  <c r="J75" i="1"/>
  <c r="T75" i="1" s="1"/>
  <c r="J67" i="1"/>
  <c r="T67" i="1" s="1"/>
  <c r="J59" i="1"/>
  <c r="T59" i="1" s="1"/>
  <c r="J43" i="1"/>
  <c r="T43" i="1" s="1"/>
  <c r="J35" i="1"/>
  <c r="T35" i="1" s="1"/>
  <c r="J120" i="1"/>
  <c r="T120" i="1" s="1"/>
  <c r="J106" i="1"/>
  <c r="J176" i="1"/>
  <c r="T176" i="1" s="1"/>
  <c r="J175" i="1"/>
  <c r="T175" i="1" s="1"/>
  <c r="J183" i="1"/>
  <c r="T183" i="1" s="1"/>
  <c r="J182" i="1"/>
  <c r="T182" i="1" s="1"/>
  <c r="J172" i="1"/>
  <c r="T172" i="1" s="1"/>
  <c r="J171" i="1"/>
  <c r="T171" i="1" s="1"/>
  <c r="J160" i="1"/>
  <c r="T160" i="1" s="1"/>
  <c r="J151" i="1"/>
  <c r="T151" i="1" s="1"/>
  <c r="J150" i="1"/>
  <c r="T150" i="1" s="1"/>
  <c r="J149" i="1"/>
  <c r="T149" i="1" s="1"/>
  <c r="J140" i="1"/>
  <c r="T140" i="1" s="1"/>
  <c r="J139" i="1"/>
  <c r="T139" i="1" s="1"/>
  <c r="J144" i="1"/>
  <c r="T144" i="1" s="1"/>
  <c r="J135" i="1"/>
  <c r="T135" i="1" s="1"/>
  <c r="J134" i="1"/>
  <c r="T134" i="1" s="1"/>
  <c r="J133" i="1"/>
  <c r="T133" i="1" s="1"/>
  <c r="J132" i="1"/>
  <c r="T132" i="1" s="1"/>
  <c r="J125" i="1"/>
  <c r="T125" i="1" s="1"/>
  <c r="S114" i="1"/>
  <c r="J113" i="1"/>
  <c r="T113" i="1" s="1"/>
  <c r="J112" i="1"/>
  <c r="T112" i="1" s="1"/>
  <c r="J119" i="1"/>
  <c r="T119" i="1" s="1"/>
  <c r="J109" i="1"/>
  <c r="T109" i="1" s="1"/>
  <c r="J98" i="1"/>
  <c r="T98" i="1" s="1"/>
  <c r="J97" i="1"/>
  <c r="T97" i="1" s="1"/>
  <c r="J96" i="1"/>
  <c r="T96" i="1" s="1"/>
  <c r="J102" i="1"/>
  <c r="T102" i="1" s="1"/>
  <c r="J94" i="1"/>
  <c r="T94" i="1" s="1"/>
  <c r="J93" i="1"/>
  <c r="T93" i="1" s="1"/>
  <c r="J85" i="1"/>
  <c r="T85" i="1" s="1"/>
  <c r="J87" i="1"/>
  <c r="T87" i="1" s="1"/>
  <c r="J77" i="1"/>
  <c r="T77" i="1" s="1"/>
  <c r="J80" i="1"/>
  <c r="T80" i="1" s="1"/>
  <c r="J70" i="1"/>
  <c r="T70" i="1" s="1"/>
  <c r="J69" i="1"/>
  <c r="T69" i="1" s="1"/>
  <c r="J52" i="1"/>
  <c r="T52" i="1" s="1"/>
  <c r="S42" i="1"/>
  <c r="J48" i="1"/>
  <c r="J41" i="1"/>
  <c r="T41" i="1" s="1"/>
  <c r="J47" i="1"/>
  <c r="T47" i="1" s="1"/>
  <c r="J32" i="1"/>
  <c r="T32" i="1" s="1"/>
  <c r="J38" i="1"/>
  <c r="T38" i="1" s="1"/>
  <c r="J37" i="1"/>
  <c r="T37" i="1" s="1"/>
  <c r="J36" i="1"/>
  <c r="T36" i="1" s="1"/>
  <c r="J24" i="1"/>
  <c r="T24" i="1" s="1"/>
  <c r="J30" i="1"/>
  <c r="T30" i="1" s="1"/>
  <c r="J22" i="1"/>
  <c r="T22" i="1" s="1"/>
  <c r="J27" i="1"/>
  <c r="T27" i="1" s="1"/>
  <c r="J23" i="1"/>
  <c r="T23" i="1" s="1"/>
  <c r="J29" i="1"/>
  <c r="T29" i="1" s="1"/>
  <c r="J17" i="1"/>
  <c r="T17" i="1" s="1"/>
  <c r="J16" i="1"/>
  <c r="T16" i="1" s="1"/>
  <c r="J15" i="1"/>
  <c r="T15" i="1" s="1"/>
  <c r="J14" i="1"/>
  <c r="T14" i="1" s="1"/>
  <c r="J21" i="1"/>
  <c r="T21" i="1" s="1"/>
  <c r="J13" i="1"/>
  <c r="T13" i="1" s="1"/>
  <c r="J20" i="1"/>
  <c r="T20" i="1" s="1"/>
  <c r="J148" i="1"/>
  <c r="T148" i="1" s="1"/>
  <c r="J168" i="1"/>
  <c r="T168" i="1" s="1"/>
  <c r="J9" i="1"/>
  <c r="T9" i="1" s="1"/>
  <c r="J11" i="1"/>
  <c r="T11" i="1" s="1"/>
  <c r="J8" i="1"/>
  <c r="T8" i="1" s="1"/>
  <c r="J6" i="1"/>
  <c r="T6" i="1" s="1"/>
  <c r="J5" i="1"/>
  <c r="T5" i="1" s="1"/>
  <c r="S5" i="1"/>
  <c r="S127" i="1"/>
  <c r="J127" i="1"/>
  <c r="T127" i="1" s="1"/>
  <c r="S95" i="1"/>
  <c r="J95" i="1"/>
  <c r="T95" i="1" s="1"/>
  <c r="S115" i="1"/>
  <c r="J115" i="1"/>
  <c r="T115" i="1" s="1"/>
  <c r="S83" i="1"/>
  <c r="J83" i="1"/>
  <c r="T83" i="1" s="1"/>
  <c r="S19" i="1"/>
  <c r="J19" i="1"/>
  <c r="T19" i="1" s="1"/>
  <c r="J180" i="1"/>
  <c r="T180" i="1" s="1"/>
  <c r="S180" i="1"/>
  <c r="S63" i="1"/>
  <c r="J63" i="1"/>
  <c r="T63" i="1" s="1"/>
  <c r="S31" i="1"/>
  <c r="J31" i="1"/>
  <c r="T31" i="1" s="1"/>
  <c r="S163" i="1"/>
  <c r="J163" i="1"/>
  <c r="T163" i="1" s="1"/>
  <c r="S51" i="1"/>
  <c r="J51" i="1"/>
  <c r="T51" i="1" s="1"/>
  <c r="S143" i="1"/>
  <c r="J143" i="1"/>
  <c r="T143" i="1" s="1"/>
  <c r="J104" i="1"/>
  <c r="T104" i="1" s="1"/>
  <c r="S104" i="1"/>
  <c r="J72" i="1"/>
  <c r="T72" i="1" s="1"/>
  <c r="S72" i="1"/>
  <c r="J40" i="1"/>
  <c r="T40" i="1" s="1"/>
  <c r="S40" i="1"/>
  <c r="J124" i="1"/>
  <c r="T124" i="1" s="1"/>
  <c r="J108" i="1"/>
  <c r="T108" i="1" s="1"/>
  <c r="J103" i="1"/>
  <c r="T103" i="1" s="1"/>
  <c r="J92" i="1"/>
  <c r="T92" i="1" s="1"/>
  <c r="J76" i="1"/>
  <c r="T76" i="1" s="1"/>
  <c r="J71" i="1"/>
  <c r="T71" i="1" s="1"/>
  <c r="J60" i="1"/>
  <c r="T60" i="1" s="1"/>
  <c r="S60" i="1"/>
  <c r="J44" i="1"/>
  <c r="T44" i="1" s="1"/>
  <c r="J39" i="1"/>
  <c r="T39" i="1" s="1"/>
  <c r="J28" i="1"/>
  <c r="T28" i="1" s="1"/>
  <c r="J12" i="1"/>
  <c r="T12" i="1" s="1"/>
  <c r="J7" i="1"/>
  <c r="T7" i="1" s="1"/>
  <c r="S92" i="1"/>
  <c r="J174" i="1"/>
  <c r="T174" i="1" s="1"/>
  <c r="J142" i="1"/>
  <c r="T142" i="1" s="1"/>
  <c r="J173" i="1"/>
  <c r="T173" i="1" s="1"/>
  <c r="J141" i="1"/>
  <c r="T141" i="1" s="1"/>
  <c r="J178" i="1"/>
  <c r="T178" i="1" s="1"/>
  <c r="J162" i="1"/>
  <c r="T162" i="1" s="1"/>
  <c r="J154" i="1"/>
  <c r="T154" i="1" s="1"/>
  <c r="J146" i="1"/>
  <c r="T146" i="1" s="1"/>
  <c r="J138" i="1"/>
  <c r="T138" i="1" s="1"/>
  <c r="J170" i="1"/>
  <c r="T170" i="1" s="1"/>
  <c r="J177" i="1"/>
  <c r="T177" i="1" s="1"/>
  <c r="J169" i="1"/>
  <c r="T169" i="1" s="1"/>
  <c r="J161" i="1"/>
  <c r="T161" i="1" s="1"/>
  <c r="J153" i="1"/>
  <c r="T153" i="1" s="1"/>
  <c r="J145" i="1"/>
  <c r="T145" i="1" s="1"/>
  <c r="J137" i="1"/>
  <c r="T137" i="1" s="1"/>
  <c r="Q200" i="1" l="1"/>
  <c r="Z48" i="1" s="1"/>
  <c r="AC184" i="1"/>
  <c r="AA187" i="1"/>
  <c r="AB187" i="1"/>
  <c r="AA191" i="1"/>
  <c r="AB186" i="1"/>
  <c r="AC187" i="1"/>
  <c r="AB191" i="1"/>
  <c r="AC192" i="1"/>
  <c r="AA185" i="1"/>
  <c r="AC186" i="1"/>
  <c r="AA190" i="1"/>
  <c r="AC191" i="1"/>
  <c r="AB190" i="1"/>
  <c r="AA184" i="1"/>
  <c r="AB189" i="1"/>
  <c r="AA188" i="1"/>
  <c r="AC188" i="1"/>
  <c r="AA192" i="1"/>
  <c r="AB192" i="1"/>
  <c r="AB185" i="1"/>
  <c r="AA189" i="1"/>
  <c r="AC185" i="1"/>
  <c r="AC190" i="1"/>
  <c r="AB184" i="1"/>
  <c r="AC189" i="1"/>
  <c r="AB188" i="1"/>
  <c r="AA186" i="1"/>
  <c r="W187" i="1"/>
  <c r="X187" i="1"/>
  <c r="W191" i="1"/>
  <c r="X191" i="1"/>
  <c r="V184" i="1"/>
  <c r="X185" i="1"/>
  <c r="W189" i="1"/>
  <c r="X190" i="1"/>
  <c r="W184" i="1"/>
  <c r="V188" i="1"/>
  <c r="X189" i="1"/>
  <c r="W188" i="1"/>
  <c r="V187" i="1"/>
  <c r="V192" i="1"/>
  <c r="V186" i="1"/>
  <c r="V191" i="1"/>
  <c r="X186" i="1"/>
  <c r="W185" i="1"/>
  <c r="V189" i="1"/>
  <c r="X184" i="1"/>
  <c r="X188" i="1"/>
  <c r="W192" i="1"/>
  <c r="W186" i="1"/>
  <c r="X192" i="1"/>
  <c r="V185" i="1"/>
  <c r="V190" i="1"/>
  <c r="W190" i="1"/>
  <c r="AA59" i="1"/>
  <c r="AA162" i="1"/>
  <c r="AC97" i="1"/>
  <c r="AB86" i="1"/>
  <c r="AA43" i="1"/>
  <c r="AC92" i="1"/>
  <c r="AA89" i="1"/>
  <c r="AC38" i="1"/>
  <c r="AA57" i="1"/>
  <c r="AC154" i="1"/>
  <c r="AA18" i="1"/>
  <c r="AC74" i="1"/>
  <c r="AB81" i="1"/>
  <c r="AA143" i="1"/>
  <c r="AA99" i="1"/>
  <c r="AA113" i="1"/>
  <c r="AC22" i="1"/>
  <c r="AB69" i="1"/>
  <c r="AB44" i="1"/>
  <c r="AA71" i="1"/>
  <c r="AC161" i="1"/>
  <c r="AC164" i="1"/>
  <c r="AB42" i="1"/>
  <c r="AA45" i="1"/>
  <c r="AA152" i="1"/>
  <c r="AC9" i="1"/>
  <c r="AA147" i="1"/>
  <c r="AB20" i="1"/>
  <c r="AC179" i="1"/>
  <c r="AB164" i="1"/>
  <c r="AA21" i="1"/>
  <c r="AC44" i="1"/>
  <c r="AB139" i="1"/>
  <c r="AA142" i="1"/>
  <c r="AC180" i="1"/>
  <c r="AA42" i="1"/>
  <c r="AB116" i="1"/>
  <c r="AA46" i="1"/>
  <c r="AA122" i="1"/>
  <c r="AA175" i="1"/>
  <c r="AC143" i="1"/>
  <c r="AA97" i="1"/>
  <c r="AA33" i="1"/>
  <c r="AC122" i="1"/>
  <c r="AB33" i="1"/>
  <c r="AB97" i="1"/>
  <c r="AC172" i="1"/>
  <c r="AB130" i="1"/>
  <c r="AC67" i="1"/>
  <c r="AA8" i="1"/>
  <c r="AB145" i="1"/>
  <c r="AA16" i="1"/>
  <c r="AB85" i="1"/>
  <c r="AA160" i="1"/>
  <c r="AA92" i="1"/>
  <c r="AB58" i="1"/>
  <c r="AA73" i="1"/>
  <c r="AB119" i="1"/>
  <c r="AB63" i="1"/>
  <c r="AC48" i="1"/>
  <c r="AA65" i="1"/>
  <c r="AC142" i="1"/>
  <c r="AA88" i="1"/>
  <c r="AA35" i="1"/>
  <c r="AA124" i="1"/>
  <c r="AA172" i="1"/>
  <c r="AB80" i="1"/>
  <c r="AB123" i="1"/>
  <c r="AC159" i="1"/>
  <c r="AA4" i="1"/>
  <c r="AC28" i="1"/>
  <c r="AA91" i="1"/>
  <c r="AB141" i="1"/>
  <c r="AB172" i="1"/>
  <c r="AA70" i="1"/>
  <c r="AC85" i="1"/>
  <c r="AC17" i="1"/>
  <c r="AA115" i="1"/>
  <c r="AC81" i="1"/>
  <c r="AC156" i="1"/>
  <c r="AB10" i="1"/>
  <c r="AC140" i="1"/>
  <c r="AA17" i="1"/>
  <c r="AC113" i="1"/>
  <c r="AA164" i="1"/>
  <c r="AB150" i="1"/>
  <c r="AA103" i="1"/>
  <c r="AA34" i="1"/>
  <c r="AC91" i="1"/>
  <c r="AC24" i="1"/>
  <c r="AC4" i="1"/>
  <c r="AC126" i="1"/>
  <c r="AA116" i="1"/>
  <c r="AB175" i="1"/>
  <c r="AB22" i="1"/>
  <c r="AA68" i="1"/>
  <c r="AA171" i="1"/>
  <c r="AB56" i="1"/>
  <c r="AC124" i="1"/>
  <c r="AC16" i="1"/>
  <c r="AB159" i="1"/>
  <c r="AA95" i="1"/>
  <c r="AC141" i="1"/>
  <c r="AA166" i="1"/>
  <c r="AC12" i="1"/>
  <c r="AB57" i="1"/>
  <c r="AB88" i="1"/>
  <c r="AA156" i="1"/>
  <c r="AB54" i="1"/>
  <c r="AB12" i="1"/>
  <c r="AC109" i="1"/>
  <c r="AB72" i="1"/>
  <c r="AB138" i="1"/>
  <c r="AC77" i="1"/>
  <c r="AA12" i="1"/>
  <c r="AB151" i="1"/>
  <c r="AB94" i="1"/>
  <c r="AC54" i="1"/>
  <c r="AA6" i="1"/>
  <c r="AA151" i="1"/>
  <c r="AC121" i="1"/>
  <c r="AB66" i="1"/>
  <c r="AC10" i="1"/>
  <c r="AA157" i="1"/>
  <c r="AA106" i="1"/>
  <c r="AB16" i="1"/>
  <c r="AB108" i="1"/>
  <c r="AB64" i="1"/>
  <c r="AA29" i="1"/>
  <c r="AC119" i="1"/>
  <c r="AC79" i="1"/>
  <c r="AC39" i="1"/>
  <c r="AB120" i="1"/>
  <c r="AC87" i="1"/>
  <c r="AC40" i="1"/>
  <c r="AB34" i="1"/>
  <c r="AA181" i="1"/>
  <c r="AC73" i="1"/>
  <c r="AA139" i="1"/>
  <c r="AB96" i="1"/>
  <c r="AB87" i="1"/>
  <c r="AB6" i="1"/>
  <c r="AA126" i="1"/>
  <c r="AB143" i="1"/>
  <c r="AA20" i="1"/>
  <c r="AC102" i="1"/>
  <c r="AB29" i="1"/>
  <c r="AA146" i="1"/>
  <c r="AC89" i="1"/>
  <c r="AC171" i="1"/>
  <c r="AB91" i="1"/>
  <c r="AB18" i="1"/>
  <c r="AC149" i="1"/>
  <c r="AC70" i="1"/>
  <c r="AB9" i="1"/>
  <c r="AA150" i="1"/>
  <c r="AB92" i="1"/>
  <c r="AB50" i="1"/>
  <c r="AC178" i="1"/>
  <c r="AC148" i="1"/>
  <c r="AB112" i="1"/>
  <c r="AC63" i="1"/>
  <c r="AB8" i="1"/>
  <c r="AC144" i="1"/>
  <c r="AB104" i="1"/>
  <c r="AB14" i="1"/>
  <c r="AA102" i="1"/>
  <c r="AB61" i="1"/>
  <c r="AA19" i="1"/>
  <c r="AB118" i="1"/>
  <c r="AC75" i="1"/>
  <c r="AC33" i="1"/>
  <c r="AA119" i="1"/>
  <c r="AC76" i="1"/>
  <c r="AC37" i="1"/>
  <c r="AB60" i="1"/>
  <c r="AA24" i="1"/>
  <c r="AA118" i="1"/>
  <c r="AA87" i="1"/>
  <c r="AB38" i="1"/>
  <c r="AA178" i="1"/>
  <c r="AC65" i="1"/>
  <c r="AB89" i="1"/>
  <c r="AA13" i="1"/>
  <c r="AC14" i="1"/>
  <c r="AB68" i="1"/>
  <c r="AB76" i="1"/>
  <c r="AC181" i="1"/>
  <c r="AA145" i="1"/>
  <c r="AC53" i="1"/>
  <c r="AB170" i="1"/>
  <c r="AC163" i="1"/>
  <c r="AA174" i="1"/>
  <c r="AC69" i="1"/>
  <c r="AB7" i="1"/>
  <c r="AA130" i="1"/>
  <c r="AA40" i="1"/>
  <c r="AB162" i="1"/>
  <c r="AA54" i="1"/>
  <c r="AA183" i="1"/>
  <c r="AA135" i="1"/>
  <c r="AC45" i="1"/>
  <c r="AC166" i="1"/>
  <c r="AC137" i="1"/>
  <c r="AC78" i="1"/>
  <c r="AB30" i="1"/>
  <c r="AB166" i="1"/>
  <c r="AC138" i="1"/>
  <c r="AA82" i="1"/>
  <c r="AA50" i="1"/>
  <c r="AC168" i="1"/>
  <c r="AA138" i="1"/>
  <c r="AA63" i="1"/>
  <c r="AC128" i="1"/>
  <c r="AA85" i="1"/>
  <c r="AB45" i="1"/>
  <c r="AA10" i="1"/>
  <c r="AB99" i="1"/>
  <c r="AA61" i="1"/>
  <c r="AC11" i="1"/>
  <c r="AA104" i="1"/>
  <c r="AB65" i="1"/>
  <c r="AB21" i="1"/>
  <c r="AA111" i="1"/>
  <c r="AB149" i="1"/>
  <c r="AB160" i="1"/>
  <c r="AC64" i="1"/>
  <c r="AB11" i="1"/>
  <c r="AA153" i="1"/>
  <c r="AA66" i="1"/>
  <c r="AA49" i="1"/>
  <c r="AC170" i="1"/>
  <c r="AC150" i="1"/>
  <c r="AA67" i="1"/>
  <c r="AC182" i="1"/>
  <c r="AC120" i="1"/>
  <c r="AB36" i="1"/>
  <c r="AA159" i="1"/>
  <c r="AC51" i="1"/>
  <c r="AB178" i="1"/>
  <c r="AB129" i="1"/>
  <c r="AA31" i="1"/>
  <c r="AB165" i="1"/>
  <c r="AC134" i="1"/>
  <c r="AB77" i="1"/>
  <c r="AB28" i="1"/>
  <c r="AA165" i="1"/>
  <c r="AB137" i="1"/>
  <c r="AC80" i="1"/>
  <c r="AA44" i="1"/>
  <c r="AB167" i="1"/>
  <c r="AB126" i="1"/>
  <c r="AC60" i="1"/>
  <c r="AC118" i="1"/>
  <c r="AC82" i="1"/>
  <c r="AA41" i="1"/>
  <c r="AA132" i="1"/>
  <c r="AA98" i="1"/>
  <c r="AB52" i="1"/>
  <c r="AC8" i="1"/>
  <c r="AC96" i="1"/>
  <c r="AA56" i="1"/>
  <c r="AC18" i="1"/>
  <c r="AC135" i="1"/>
  <c r="AB157" i="1"/>
  <c r="AC165" i="1"/>
  <c r="AB158" i="1"/>
  <c r="AC139" i="1"/>
  <c r="AA137" i="1"/>
  <c r="AC52" i="1"/>
  <c r="AB103" i="1"/>
  <c r="AB67" i="1"/>
  <c r="AA109" i="1"/>
  <c r="AC27" i="1"/>
  <c r="AC114" i="1"/>
  <c r="AB115" i="1"/>
  <c r="AB32" i="1"/>
  <c r="AA170" i="1"/>
  <c r="AB113" i="1"/>
  <c r="AA60" i="1"/>
  <c r="AA131" i="1"/>
  <c r="AB146" i="1"/>
  <c r="AB55" i="1"/>
  <c r="AC173" i="1"/>
  <c r="AB102" i="1"/>
  <c r="AB13" i="1"/>
  <c r="AB135" i="1"/>
  <c r="AB31" i="1"/>
  <c r="AC169" i="1"/>
  <c r="AB101" i="1"/>
  <c r="AA22" i="1"/>
  <c r="AB161" i="1"/>
  <c r="AC112" i="1"/>
  <c r="AB70" i="1"/>
  <c r="AC21" i="1"/>
  <c r="AA161" i="1"/>
  <c r="AC132" i="1"/>
  <c r="AB78" i="1"/>
  <c r="AC32" i="1"/>
  <c r="AB163" i="1"/>
  <c r="AC117" i="1"/>
  <c r="AC58" i="1"/>
  <c r="AA117" i="1"/>
  <c r="AA78" i="1"/>
  <c r="AA38" i="1"/>
  <c r="AA127" i="1"/>
  <c r="AB93" i="1"/>
  <c r="AB46" i="1"/>
  <c r="AA133" i="1"/>
  <c r="AB95" i="1"/>
  <c r="AC43" i="1"/>
  <c r="AA14" i="1"/>
  <c r="AA149" i="1"/>
  <c r="AC176" i="1"/>
  <c r="AC167" i="1"/>
  <c r="AB83" i="1"/>
  <c r="AA47" i="1"/>
  <c r="AC136" i="1"/>
  <c r="AA155" i="1"/>
  <c r="AC183" i="1"/>
  <c r="AB73" i="1"/>
  <c r="AC123" i="1"/>
  <c r="AC23" i="1"/>
  <c r="AA30" i="1"/>
  <c r="AC47" i="1"/>
  <c r="AA79" i="1"/>
  <c r="AB105" i="1"/>
  <c r="AC125" i="1"/>
  <c r="AA23" i="1"/>
  <c r="AC56" i="1"/>
  <c r="AB82" i="1"/>
  <c r="AC104" i="1"/>
  <c r="AB128" i="1"/>
  <c r="AC20" i="1"/>
  <c r="AC46" i="1"/>
  <c r="AB74" i="1"/>
  <c r="AB98" i="1"/>
  <c r="AA123" i="1"/>
  <c r="AC25" i="1"/>
  <c r="AA76" i="1"/>
  <c r="AA121" i="1"/>
  <c r="AA148" i="1"/>
  <c r="AC174" i="1"/>
  <c r="AA26" i="1"/>
  <c r="AC61" i="1"/>
  <c r="AB84" i="1"/>
  <c r="AA134" i="1"/>
  <c r="AB152" i="1"/>
  <c r="AA176" i="1"/>
  <c r="AB37" i="1"/>
  <c r="AC72" i="1"/>
  <c r="AA96" i="1"/>
  <c r="AB147" i="1"/>
  <c r="AB171" i="1"/>
  <c r="AA25" i="1"/>
  <c r="AB79" i="1"/>
  <c r="AC147" i="1"/>
  <c r="AB4" i="1"/>
  <c r="AB39" i="1"/>
  <c r="AC108" i="1"/>
  <c r="AA168" i="1"/>
  <c r="AB43" i="1"/>
  <c r="AB109" i="1"/>
  <c r="AB155" i="1"/>
  <c r="AA27" i="1"/>
  <c r="AB75" i="1"/>
  <c r="AB148" i="1"/>
  <c r="AB169" i="1"/>
  <c r="AC145" i="1"/>
  <c r="AB168" i="1"/>
  <c r="AA84" i="1"/>
  <c r="AC175" i="1"/>
  <c r="AA53" i="1"/>
  <c r="AB100" i="1"/>
  <c r="AB27" i="1"/>
  <c r="AA69" i="1"/>
  <c r="AA179" i="1"/>
  <c r="AA62" i="1"/>
  <c r="AB117" i="1"/>
  <c r="AC6" i="1"/>
  <c r="AC31" i="1"/>
  <c r="AB53" i="1"/>
  <c r="AA86" i="1"/>
  <c r="AC106" i="1"/>
  <c r="AC130" i="1"/>
  <c r="AC30" i="1"/>
  <c r="AA58" i="1"/>
  <c r="AC86" i="1"/>
  <c r="AA108" i="1"/>
  <c r="AC129" i="1"/>
  <c r="AB23" i="1"/>
  <c r="AA51" i="1"/>
  <c r="AA77" i="1"/>
  <c r="AC99" i="1"/>
  <c r="AB127" i="1"/>
  <c r="AC29" i="1"/>
  <c r="AA80" i="1"/>
  <c r="AB122" i="1"/>
  <c r="AB154" i="1"/>
  <c r="AA177" i="1"/>
  <c r="AA28" i="1"/>
  <c r="AB106" i="1"/>
  <c r="AA128" i="1"/>
  <c r="AC146" i="1"/>
  <c r="AA169" i="1"/>
  <c r="AA9" i="1"/>
  <c r="AC98" i="1"/>
  <c r="AA11" i="1"/>
  <c r="AA36" i="1"/>
  <c r="AB62" i="1"/>
  <c r="AA90" i="1"/>
  <c r="AC111" i="1"/>
  <c r="AC5" i="1"/>
  <c r="AC36" i="1"/>
  <c r="AA64" i="1"/>
  <c r="AC90" i="1"/>
  <c r="AA114" i="1"/>
  <c r="AA7" i="1"/>
  <c r="AA32" i="1"/>
  <c r="AA55" i="1"/>
  <c r="AA81" i="1"/>
  <c r="AC103" i="1"/>
  <c r="AB132" i="1"/>
  <c r="AC41" i="1"/>
  <c r="AA101" i="1"/>
  <c r="AC131" i="1"/>
  <c r="AC158" i="1"/>
  <c r="AB179" i="1"/>
  <c r="AA37" i="1"/>
  <c r="AC68" i="1"/>
  <c r="AC101" i="1"/>
  <c r="AB142" i="1"/>
  <c r="AC162" i="1"/>
  <c r="AA15" i="1"/>
  <c r="AA48" i="1"/>
  <c r="AC84" i="1"/>
  <c r="AA125" i="1"/>
  <c r="AC152" i="1"/>
  <c r="AA182" i="1"/>
  <c r="AB51" i="1"/>
  <c r="AC127" i="1"/>
  <c r="AC160" i="1"/>
  <c r="AB15" i="1"/>
  <c r="AC57" i="1"/>
  <c r="AB144" i="1"/>
  <c r="AB183" i="1"/>
  <c r="AC71" i="1"/>
  <c r="AB133" i="1"/>
  <c r="AB177" i="1"/>
  <c r="AB40" i="1"/>
  <c r="AA100" i="1"/>
  <c r="AA158" i="1"/>
  <c r="AA112" i="1"/>
  <c r="AC107" i="1"/>
  <c r="AA140" i="1"/>
  <c r="AB48" i="1"/>
  <c r="AC42" i="1"/>
  <c r="AB17" i="1"/>
  <c r="AA129" i="1"/>
  <c r="AB110" i="1"/>
  <c r="AA94" i="1"/>
  <c r="AA75" i="1"/>
  <c r="AC50" i="1"/>
  <c r="AC34" i="1"/>
  <c r="AC15" i="1"/>
  <c r="AB41" i="1"/>
  <c r="AA120" i="1"/>
  <c r="AB19" i="1"/>
  <c r="AA154" i="1"/>
  <c r="AC55" i="1"/>
  <c r="AB131" i="1"/>
  <c r="AA93" i="1"/>
  <c r="AB174" i="1"/>
  <c r="AC155" i="1"/>
  <c r="AA110" i="1"/>
  <c r="AC7" i="1"/>
  <c r="AB107" i="1"/>
  <c r="AA163" i="1"/>
  <c r="AB140" i="1"/>
  <c r="AB121" i="1"/>
  <c r="AB136" i="1"/>
  <c r="AA107" i="1"/>
  <c r="AC59" i="1"/>
  <c r="AC13" i="1"/>
  <c r="AC153" i="1"/>
  <c r="AB111" i="1"/>
  <c r="AC62" i="1"/>
  <c r="AB180" i="1"/>
  <c r="AC151" i="1"/>
  <c r="AA83" i="1"/>
  <c r="AB25" i="1"/>
  <c r="AA180" i="1"/>
  <c r="AA144" i="1"/>
  <c r="AC88" i="1"/>
  <c r="AC35" i="1"/>
  <c r="AB176" i="1"/>
  <c r="AB156" i="1"/>
  <c r="AA136" i="1"/>
  <c r="AB90" i="1"/>
  <c r="AC66" i="1"/>
  <c r="AB35" i="1"/>
  <c r="AC177" i="1"/>
  <c r="AC157" i="1"/>
  <c r="AA141" i="1"/>
  <c r="AC110" i="1"/>
  <c r="AA72" i="1"/>
  <c r="AA52" i="1"/>
  <c r="AC19" i="1"/>
  <c r="AB173" i="1"/>
  <c r="AB153" i="1"/>
  <c r="AB124" i="1"/>
  <c r="AC95" i="1"/>
  <c r="AB47" i="1"/>
  <c r="AB5" i="1"/>
  <c r="AB114" i="1"/>
  <c r="AC93" i="1"/>
  <c r="AB71" i="1"/>
  <c r="AC49" i="1"/>
  <c r="AC26" i="1"/>
  <c r="AC133" i="1"/>
  <c r="AC115" i="1"/>
  <c r="AC94" i="1"/>
  <c r="AA74" i="1"/>
  <c r="AB49" i="1"/>
  <c r="AB26" i="1"/>
  <c r="AB134" i="1"/>
  <c r="AC116" i="1"/>
  <c r="AC100" i="1"/>
  <c r="AC83" i="1"/>
  <c r="AB59" i="1"/>
  <c r="AA39" i="1"/>
  <c r="AB24" i="1"/>
  <c r="AA5" i="1"/>
  <c r="AA105" i="1"/>
  <c r="AA173" i="1"/>
  <c r="AC105" i="1"/>
  <c r="AB181" i="1"/>
  <c r="AA167" i="1"/>
  <c r="AB182" i="1"/>
  <c r="W135" i="1"/>
  <c r="X182" i="1"/>
  <c r="W39" i="1"/>
  <c r="X143" i="1"/>
  <c r="V163" i="1"/>
  <c r="V101" i="1"/>
  <c r="V81" i="1"/>
  <c r="V21" i="1"/>
  <c r="V56" i="1"/>
  <c r="W34" i="1"/>
  <c r="X117" i="1"/>
  <c r="W31" i="1"/>
  <c r="V58" i="1"/>
  <c r="V114" i="1"/>
  <c r="X10" i="1"/>
  <c r="V28" i="1"/>
  <c r="V43" i="1"/>
  <c r="X53" i="1"/>
  <c r="X69" i="1"/>
  <c r="V78" i="1"/>
  <c r="X85" i="1"/>
  <c r="V98" i="1"/>
  <c r="V103" i="1"/>
  <c r="W107" i="1"/>
  <c r="W113" i="1"/>
  <c r="V119" i="1"/>
  <c r="W123" i="1"/>
  <c r="V129" i="1"/>
  <c r="V135" i="1"/>
  <c r="W139" i="1"/>
  <c r="W144" i="1"/>
  <c r="V151" i="1"/>
  <c r="W155" i="1"/>
  <c r="V161" i="1"/>
  <c r="V167" i="1"/>
  <c r="V172" i="1"/>
  <c r="V177" i="1"/>
  <c r="V181" i="1"/>
  <c r="X13" i="1"/>
  <c r="X28" i="1"/>
  <c r="X44" i="1"/>
  <c r="X54" i="1"/>
  <c r="W70" i="1"/>
  <c r="W78" i="1"/>
  <c r="W87" i="1"/>
  <c r="V94" i="1"/>
  <c r="W98" i="1"/>
  <c r="W104" i="1"/>
  <c r="V108" i="1"/>
  <c r="X113" i="1"/>
  <c r="W119" i="1"/>
  <c r="W125" i="1"/>
  <c r="W129" i="1"/>
  <c r="W136" i="1"/>
  <c r="W145" i="1"/>
  <c r="W151" i="1"/>
  <c r="W161" i="1"/>
  <c r="W168" i="1"/>
  <c r="X172" i="1"/>
  <c r="V178" i="1"/>
  <c r="X181" i="1"/>
  <c r="W111" i="1"/>
  <c r="V138" i="1"/>
  <c r="W160" i="1"/>
  <c r="W180" i="1"/>
  <c r="X6" i="1"/>
  <c r="W52" i="1"/>
  <c r="V76" i="1"/>
  <c r="X102" i="1"/>
  <c r="X118" i="1"/>
  <c r="X134" i="1"/>
  <c r="X150" i="1"/>
  <c r="X160" i="1"/>
  <c r="X176" i="1"/>
  <c r="X15" i="1"/>
  <c r="W29" i="1"/>
  <c r="X45" i="1"/>
  <c r="X55" i="1"/>
  <c r="X70" i="1"/>
  <c r="X78" i="1"/>
  <c r="W94" i="1"/>
  <c r="V99" i="1"/>
  <c r="X104" i="1"/>
  <c r="W109" i="1"/>
  <c r="W114" i="1"/>
  <c r="V120" i="1"/>
  <c r="X130" i="1"/>
  <c r="X136" i="1"/>
  <c r="V140" i="1"/>
  <c r="X145" i="1"/>
  <c r="V152" i="1"/>
  <c r="W157" i="1"/>
  <c r="X162" i="1"/>
  <c r="X168" i="1"/>
  <c r="X173" i="1"/>
  <c r="W178" i="1"/>
  <c r="W182" i="1"/>
  <c r="V16" i="1"/>
  <c r="X31" i="1"/>
  <c r="V46" i="1"/>
  <c r="X71" i="1"/>
  <c r="W81" i="1"/>
  <c r="V88" i="1"/>
  <c r="W95" i="1"/>
  <c r="W99" i="1"/>
  <c r="W105" i="1"/>
  <c r="V110" i="1"/>
  <c r="X114" i="1"/>
  <c r="W120" i="1"/>
  <c r="X126" i="1"/>
  <c r="W131" i="1"/>
  <c r="W141" i="1"/>
  <c r="W146" i="1"/>
  <c r="W152" i="1"/>
  <c r="X158" i="1"/>
  <c r="W163" i="1"/>
  <c r="W169" i="1"/>
  <c r="V174" i="1"/>
  <c r="X178" i="1"/>
  <c r="V5" i="1"/>
  <c r="W84" i="1"/>
  <c r="X96" i="1"/>
  <c r="X106" i="1"/>
  <c r="W122" i="1"/>
  <c r="V134" i="1"/>
  <c r="X148" i="1"/>
  <c r="V166" i="1"/>
  <c r="V176" i="1"/>
  <c r="X138" i="1"/>
  <c r="W171" i="1"/>
  <c r="V4" i="1"/>
  <c r="W20" i="1"/>
  <c r="X34" i="1"/>
  <c r="X46" i="1"/>
  <c r="V60" i="1"/>
  <c r="X74" i="1"/>
  <c r="X82" i="1"/>
  <c r="W89" i="1"/>
  <c r="X95" i="1"/>
  <c r="X105" i="1"/>
  <c r="X110" i="1"/>
  <c r="W115" i="1"/>
  <c r="X121" i="1"/>
  <c r="W127" i="1"/>
  <c r="X131" i="1"/>
  <c r="W137" i="1"/>
  <c r="V142" i="1"/>
  <c r="X146" i="1"/>
  <c r="X153" i="1"/>
  <c r="X163" i="1"/>
  <c r="X169" i="1"/>
  <c r="X174" i="1"/>
  <c r="V179" i="1"/>
  <c r="W183" i="1"/>
  <c r="X21" i="1"/>
  <c r="X37" i="1"/>
  <c r="X63" i="1"/>
  <c r="W90" i="1"/>
  <c r="V96" i="1"/>
  <c r="W101" i="1"/>
  <c r="V106" i="1"/>
  <c r="V111" i="1"/>
  <c r="V122" i="1"/>
  <c r="W128" i="1"/>
  <c r="W133" i="1"/>
  <c r="X137" i="1"/>
  <c r="X142" i="1"/>
  <c r="W147" i="1"/>
  <c r="V154" i="1"/>
  <c r="W159" i="1"/>
  <c r="W165" i="1"/>
  <c r="V170" i="1"/>
  <c r="X179" i="1"/>
  <c r="X183" i="1"/>
  <c r="W23" i="1"/>
  <c r="V48" i="1"/>
  <c r="X75" i="1"/>
  <c r="W91" i="1"/>
  <c r="V102" i="1"/>
  <c r="X116" i="1"/>
  <c r="X128" i="1"/>
  <c r="V143" i="1"/>
  <c r="W154" i="1"/>
  <c r="X170" i="1"/>
  <c r="W4" i="1"/>
  <c r="V40" i="1"/>
  <c r="W68" i="1"/>
  <c r="V85" i="1"/>
  <c r="X92" i="1"/>
  <c r="W112" i="1"/>
  <c r="X122" i="1"/>
  <c r="W143" i="1"/>
  <c r="X154" i="1"/>
  <c r="X166" i="1"/>
  <c r="X180" i="1"/>
  <c r="W18" i="1"/>
  <c r="X35" i="1"/>
  <c r="W58" i="1"/>
  <c r="W8" i="1"/>
  <c r="W48" i="1"/>
  <c r="X65" i="1"/>
  <c r="W17" i="1"/>
  <c r="W37" i="1"/>
  <c r="W60" i="1"/>
  <c r="V82" i="1"/>
  <c r="V22" i="1"/>
  <c r="X48" i="1"/>
  <c r="W80" i="1"/>
  <c r="X97" i="1"/>
  <c r="W35" i="1"/>
  <c r="W67" i="1"/>
  <c r="X87" i="1"/>
  <c r="W126" i="1"/>
  <c r="W166" i="1"/>
  <c r="W54" i="1"/>
  <c r="X86" i="1"/>
  <c r="V107" i="1"/>
  <c r="X125" i="1"/>
  <c r="V147" i="1"/>
  <c r="W164" i="1"/>
  <c r="X29" i="1"/>
  <c r="W79" i="1"/>
  <c r="X124" i="1"/>
  <c r="X156" i="1"/>
  <c r="W6" i="1"/>
  <c r="X20" i="1"/>
  <c r="W63" i="1"/>
  <c r="W93" i="1"/>
  <c r="X155" i="1"/>
  <c r="V8" i="1"/>
  <c r="V175" i="1"/>
  <c r="V150" i="1"/>
  <c r="V124" i="1"/>
  <c r="V97" i="1"/>
  <c r="X52" i="1"/>
  <c r="V158" i="1"/>
  <c r="X120" i="1"/>
  <c r="V66" i="1"/>
  <c r="W26" i="1"/>
  <c r="W16" i="1"/>
  <c r="X73" i="1"/>
  <c r="V67" i="1"/>
  <c r="X32" i="1"/>
  <c r="W15" i="1"/>
  <c r="X94" i="1"/>
  <c r="X151" i="1"/>
  <c r="X62" i="1"/>
  <c r="X133" i="1"/>
  <c r="X47" i="1"/>
  <c r="V169" i="1"/>
  <c r="W43" i="1"/>
  <c r="V116" i="1"/>
  <c r="W167" i="1"/>
  <c r="V83" i="1"/>
  <c r="X100" i="1"/>
  <c r="X27" i="1"/>
  <c r="X17" i="1"/>
  <c r="W5" i="1"/>
  <c r="W69" i="1"/>
  <c r="X64" i="1"/>
  <c r="W47" i="1"/>
  <c r="V117" i="1"/>
  <c r="W174" i="1"/>
  <c r="X68" i="1"/>
  <c r="X60" i="1"/>
  <c r="W172" i="1"/>
  <c r="X50" i="1"/>
  <c r="X123" i="1"/>
  <c r="W162" i="1"/>
  <c r="X61" i="1"/>
  <c r="W92" i="1"/>
  <c r="W50" i="1"/>
  <c r="W40" i="1"/>
  <c r="W30" i="1"/>
  <c r="X19" i="1"/>
  <c r="V41" i="1"/>
  <c r="X59" i="1"/>
  <c r="X9" i="1"/>
  <c r="V31" i="1"/>
  <c r="X49" i="1"/>
  <c r="V71" i="1"/>
  <c r="V19" i="1"/>
  <c r="V42" i="1"/>
  <c r="W62" i="1"/>
  <c r="W83" i="1"/>
  <c r="V52" i="1"/>
  <c r="X81" i="1"/>
  <c r="W9" i="1"/>
  <c r="W73" i="1"/>
  <c r="V90" i="1"/>
  <c r="V109" i="1"/>
  <c r="X127" i="1"/>
  <c r="V149" i="1"/>
  <c r="X167" i="1"/>
  <c r="W22" i="1"/>
  <c r="X56" i="1"/>
  <c r="X90" i="1"/>
  <c r="W108" i="1"/>
  <c r="V131" i="1"/>
  <c r="W148" i="1"/>
  <c r="X165" i="1"/>
  <c r="V30" i="1"/>
  <c r="W85" i="1"/>
  <c r="V128" i="1"/>
  <c r="V160" i="1"/>
  <c r="W11" i="1"/>
  <c r="W55" i="1"/>
  <c r="V69" i="1"/>
  <c r="V100" i="1"/>
  <c r="V164" i="1"/>
  <c r="X14" i="1"/>
  <c r="W173" i="1"/>
  <c r="X147" i="1"/>
  <c r="W121" i="1"/>
  <c r="V89" i="1"/>
  <c r="X40" i="1"/>
  <c r="X152" i="1"/>
  <c r="W117" i="1"/>
  <c r="V64" i="1"/>
  <c r="X43" i="1"/>
  <c r="X33" i="1"/>
  <c r="V26" i="1"/>
  <c r="V87" i="1"/>
  <c r="V77" i="1"/>
  <c r="W134" i="1"/>
  <c r="W27" i="1"/>
  <c r="V115" i="1"/>
  <c r="X5" i="1"/>
  <c r="V137" i="1"/>
  <c r="X72" i="1"/>
  <c r="W175" i="1"/>
  <c r="X115" i="1"/>
  <c r="V49" i="1"/>
  <c r="V39" i="1"/>
  <c r="W28" i="1"/>
  <c r="V6" i="1"/>
  <c r="W88" i="1"/>
  <c r="X98" i="1"/>
  <c r="V157" i="1"/>
  <c r="W156" i="1"/>
  <c r="X108" i="1"/>
  <c r="V180" i="1"/>
  <c r="V136" i="1"/>
  <c r="V182" i="1"/>
  <c r="X39" i="1"/>
  <c r="W10" i="1"/>
  <c r="X57" i="1"/>
  <c r="V74" i="1"/>
  <c r="V25" i="1"/>
  <c r="W42" i="1"/>
  <c r="V65" i="1"/>
  <c r="V15" i="1"/>
  <c r="W32" i="1"/>
  <c r="W72" i="1"/>
  <c r="W21" i="1"/>
  <c r="W44" i="1"/>
  <c r="W65" i="1"/>
  <c r="X84" i="1"/>
  <c r="V29" i="1"/>
  <c r="V54" i="1"/>
  <c r="V12" i="1"/>
  <c r="W41" i="1"/>
  <c r="V75" i="1"/>
  <c r="V93" i="1"/>
  <c r="W110" i="1"/>
  <c r="V133" i="1"/>
  <c r="W150" i="1"/>
  <c r="X24" i="1"/>
  <c r="W59" i="1"/>
  <c r="V92" i="1"/>
  <c r="X109" i="1"/>
  <c r="W132" i="1"/>
  <c r="X149" i="1"/>
  <c r="V171" i="1"/>
  <c r="W36" i="1"/>
  <c r="X99" i="1"/>
  <c r="V130" i="1"/>
  <c r="V162" i="1"/>
  <c r="X18" i="1"/>
  <c r="W61" i="1"/>
  <c r="W38" i="1"/>
  <c r="W74" i="1"/>
  <c r="X107" i="1"/>
  <c r="X171" i="1"/>
  <c r="V168" i="1"/>
  <c r="V145" i="1"/>
  <c r="V118" i="1"/>
  <c r="X88" i="1"/>
  <c r="V34" i="1"/>
  <c r="W149" i="1"/>
  <c r="W106" i="1"/>
  <c r="W66" i="1"/>
  <c r="V55" i="1"/>
  <c r="W46" i="1"/>
  <c r="V61" i="1"/>
  <c r="V44" i="1"/>
  <c r="X111" i="1"/>
  <c r="V173" i="1"/>
  <c r="X93" i="1"/>
  <c r="V155" i="1"/>
  <c r="V105" i="1"/>
  <c r="W19" i="1"/>
  <c r="W77" i="1"/>
  <c r="X22" i="1"/>
  <c r="X144" i="1"/>
  <c r="V62" i="1"/>
  <c r="V9" i="1"/>
  <c r="X67" i="1"/>
  <c r="W56" i="1"/>
  <c r="W49" i="1"/>
  <c r="V36" i="1"/>
  <c r="X135" i="1"/>
  <c r="X30" i="1"/>
  <c r="W116" i="1"/>
  <c r="X140" i="1"/>
  <c r="W25" i="1"/>
  <c r="V80" i="1"/>
  <c r="V27" i="1"/>
  <c r="V113" i="1"/>
  <c r="W138" i="1"/>
  <c r="V23" i="1"/>
  <c r="V10" i="1"/>
  <c r="V51" i="1"/>
  <c r="W57" i="1"/>
  <c r="W142" i="1"/>
  <c r="V45" i="1"/>
  <c r="X41" i="1"/>
  <c r="V126" i="1"/>
  <c r="V148" i="1"/>
  <c r="W76" i="1"/>
  <c r="W13" i="1"/>
  <c r="W96" i="1"/>
  <c r="X25" i="1"/>
  <c r="W103" i="1"/>
  <c r="X139" i="1"/>
  <c r="V72" i="1"/>
  <c r="W97" i="1"/>
  <c r="V125" i="1"/>
  <c r="V20" i="1"/>
  <c r="X11" i="1"/>
  <c r="V104" i="1"/>
  <c r="V132" i="1"/>
  <c r="X66" i="1"/>
  <c r="X79" i="1"/>
  <c r="X58" i="1"/>
  <c r="X16" i="1"/>
  <c r="V7" i="1"/>
  <c r="X8" i="1"/>
  <c r="X161" i="1"/>
  <c r="X112" i="1"/>
  <c r="W179" i="1"/>
  <c r="V91" i="1"/>
  <c r="X7" i="1"/>
  <c r="V146" i="1"/>
  <c r="V24" i="1"/>
  <c r="V139" i="1"/>
  <c r="X77" i="1"/>
  <c r="V165" i="1"/>
  <c r="W118" i="1"/>
  <c r="V53" i="1"/>
  <c r="V79" i="1"/>
  <c r="V13" i="1"/>
  <c r="W12" i="1"/>
  <c r="V73" i="1"/>
  <c r="W153" i="1"/>
  <c r="V183" i="1"/>
  <c r="X101" i="1"/>
  <c r="V18" i="1"/>
  <c r="V33" i="1"/>
  <c r="V59" i="1"/>
  <c r="W51" i="1"/>
  <c r="X157" i="1"/>
  <c r="V141" i="1"/>
  <c r="V38" i="1"/>
  <c r="V17" i="1"/>
  <c r="V159" i="1"/>
  <c r="W176" i="1"/>
  <c r="W33" i="1"/>
  <c r="W177" i="1"/>
  <c r="V153" i="1"/>
  <c r="W140" i="1"/>
  <c r="X175" i="1"/>
  <c r="X89" i="1"/>
  <c r="W14" i="1"/>
  <c r="X38" i="1"/>
  <c r="X164" i="1"/>
  <c r="V127" i="1"/>
  <c r="V32" i="1"/>
  <c r="W86" i="1"/>
  <c r="X42" i="1"/>
  <c r="V144" i="1"/>
  <c r="X23" i="1"/>
  <c r="W124" i="1"/>
  <c r="W71" i="1"/>
  <c r="X159" i="1"/>
  <c r="X103" i="1"/>
  <c r="V50" i="1"/>
  <c r="V70" i="1"/>
  <c r="X76" i="1"/>
  <c r="W64" i="1"/>
  <c r="V57" i="1"/>
  <c r="X91" i="1"/>
  <c r="W181" i="1"/>
  <c r="V112" i="1"/>
  <c r="X36" i="1"/>
  <c r="V86" i="1"/>
  <c r="W53" i="1"/>
  <c r="V156" i="1"/>
  <c r="X177" i="1"/>
  <c r="W100" i="1"/>
  <c r="V84" i="1"/>
  <c r="V35" i="1"/>
  <c r="X129" i="1"/>
  <c r="V14" i="1"/>
  <c r="X141" i="1"/>
  <c r="W7" i="1"/>
  <c r="W82" i="1"/>
  <c r="V95" i="1"/>
  <c r="W24" i="1"/>
  <c r="X132" i="1"/>
  <c r="X12" i="1"/>
  <c r="X119" i="1"/>
  <c r="X80" i="1"/>
  <c r="W170" i="1"/>
  <c r="W130" i="1"/>
  <c r="X4" i="1"/>
  <c r="X83" i="1"/>
  <c r="V37" i="1"/>
  <c r="V121" i="1"/>
  <c r="V11" i="1"/>
  <c r="V123" i="1"/>
  <c r="W45" i="1"/>
  <c r="W158" i="1"/>
  <c r="W102" i="1"/>
  <c r="X26" i="1"/>
  <c r="V68" i="1"/>
  <c r="W75" i="1"/>
  <c r="V63" i="1"/>
  <c r="X51" i="1"/>
  <c r="I4" i="1"/>
  <c r="S4" i="1" s="1"/>
  <c r="F4" i="1"/>
  <c r="Y134" i="1" l="1"/>
  <c r="S199" i="1"/>
  <c r="S197" i="1"/>
  <c r="S204" i="1"/>
  <c r="S203" i="1"/>
  <c r="S198" i="1"/>
  <c r="Z46" i="1"/>
  <c r="Y185" i="1"/>
  <c r="Y187" i="1"/>
  <c r="Y189" i="1"/>
  <c r="Y191" i="1"/>
  <c r="Z185" i="1"/>
  <c r="Z187" i="1"/>
  <c r="Z189" i="1"/>
  <c r="Z191" i="1"/>
  <c r="Y184" i="1"/>
  <c r="Y186" i="1"/>
  <c r="Y188" i="1"/>
  <c r="Y190" i="1"/>
  <c r="Y192" i="1"/>
  <c r="Z184" i="1"/>
  <c r="Z186" i="1"/>
  <c r="Z188" i="1"/>
  <c r="Z190" i="1"/>
  <c r="Z192" i="1"/>
  <c r="Z52" i="1"/>
  <c r="Z12" i="1"/>
  <c r="Z76" i="1"/>
  <c r="Z81" i="1"/>
  <c r="Y146" i="1"/>
  <c r="Y30" i="1"/>
  <c r="Z151" i="1"/>
  <c r="Z138" i="1"/>
  <c r="Z177" i="1"/>
  <c r="Y101" i="1"/>
  <c r="Z117" i="1"/>
  <c r="Z53" i="1"/>
  <c r="Z110" i="1"/>
  <c r="Z168" i="1"/>
  <c r="Y83" i="1"/>
  <c r="Z149" i="1"/>
  <c r="Y168" i="1"/>
  <c r="Z153" i="1"/>
  <c r="Y116" i="1"/>
  <c r="Y59" i="1"/>
  <c r="Z60" i="1"/>
  <c r="Y181" i="1"/>
  <c r="Y103" i="1"/>
  <c r="Y8" i="1"/>
  <c r="Z6" i="1"/>
  <c r="Y24" i="1"/>
  <c r="Z87" i="1"/>
  <c r="Y75" i="1"/>
  <c r="Z39" i="1"/>
  <c r="Y166" i="1"/>
  <c r="Z157" i="1"/>
  <c r="Z38" i="1"/>
  <c r="Z99" i="1"/>
  <c r="Y17" i="1"/>
  <c r="Y99" i="1"/>
  <c r="Z8" i="1"/>
  <c r="Z23" i="1"/>
  <c r="Y92" i="1"/>
  <c r="Z55" i="1"/>
  <c r="Z150" i="1"/>
  <c r="Z27" i="1"/>
  <c r="Z132" i="1"/>
  <c r="Z174" i="1"/>
  <c r="Y41" i="1"/>
  <c r="Z90" i="1"/>
  <c r="Y164" i="1"/>
  <c r="Y23" i="1"/>
  <c r="Y7" i="1"/>
  <c r="Y58" i="1"/>
  <c r="Y81" i="1"/>
  <c r="Y79" i="1"/>
  <c r="Z70" i="1"/>
  <c r="Z42" i="1"/>
  <c r="Z59" i="1"/>
  <c r="Z112" i="1"/>
  <c r="Y14" i="1"/>
  <c r="Y69" i="1"/>
  <c r="Y132" i="1"/>
  <c r="Z100" i="1"/>
  <c r="Y89" i="1"/>
  <c r="Y80" i="1"/>
  <c r="Y88" i="1"/>
  <c r="Y43" i="1"/>
  <c r="Z30" i="1"/>
  <c r="Z82" i="1"/>
  <c r="Y162" i="1"/>
  <c r="Y42" i="1"/>
  <c r="Y35" i="1"/>
  <c r="Y182" i="1"/>
  <c r="Z119" i="1"/>
  <c r="Y122" i="1"/>
  <c r="Y61" i="1"/>
  <c r="Z134" i="1"/>
  <c r="Y34" i="1"/>
  <c r="Z25" i="1"/>
  <c r="Y145" i="1"/>
  <c r="Z155" i="1"/>
  <c r="Y120" i="1"/>
  <c r="Y121" i="1"/>
  <c r="Z78" i="1"/>
  <c r="Y172" i="1"/>
  <c r="Y114" i="1"/>
  <c r="Y140" i="1"/>
  <c r="Z121" i="1"/>
  <c r="Y18" i="1"/>
  <c r="Y153" i="1"/>
  <c r="Y55" i="1"/>
  <c r="Z113" i="1"/>
  <c r="Y52" i="1"/>
  <c r="Z160" i="1"/>
  <c r="Y176" i="1"/>
  <c r="Z139" i="1"/>
  <c r="Y156" i="1"/>
  <c r="Z120" i="1"/>
  <c r="Z106" i="1"/>
  <c r="Z44" i="1"/>
  <c r="Z63" i="1"/>
  <c r="Y155" i="1"/>
  <c r="Z137" i="1"/>
  <c r="Z73" i="1"/>
  <c r="Y39" i="1"/>
  <c r="Y28" i="1"/>
  <c r="Y148" i="1"/>
  <c r="Z84" i="1"/>
  <c r="Z156" i="1"/>
  <c r="Y124" i="1"/>
  <c r="Y65" i="1"/>
  <c r="Z105" i="1"/>
  <c r="Z83" i="1"/>
  <c r="Y147" i="1"/>
  <c r="Z67" i="1"/>
  <c r="Y150" i="1"/>
  <c r="Y180" i="1"/>
  <c r="Y74" i="1"/>
  <c r="Y13" i="1"/>
  <c r="Z108" i="1"/>
  <c r="Z61" i="1"/>
  <c r="Y47" i="1"/>
  <c r="Z37" i="1"/>
  <c r="Z103" i="1"/>
  <c r="Z164" i="1"/>
  <c r="Y32" i="1"/>
  <c r="Y76" i="1"/>
  <c r="Y50" i="1"/>
  <c r="Z122" i="1"/>
  <c r="Y27" i="1"/>
  <c r="Z74" i="1"/>
  <c r="Y78" i="1"/>
  <c r="Z32" i="1"/>
  <c r="Y154" i="1"/>
  <c r="Z72" i="1"/>
  <c r="Y97" i="1"/>
  <c r="Y161" i="1"/>
  <c r="Y57" i="1"/>
  <c r="Z159" i="1"/>
  <c r="Z145" i="1"/>
  <c r="Z133" i="1"/>
  <c r="Y64" i="1"/>
  <c r="Y67" i="1"/>
  <c r="Y60" i="1"/>
  <c r="Y136" i="1"/>
  <c r="Y137" i="1"/>
  <c r="Z179" i="1"/>
  <c r="Z14" i="1"/>
  <c r="Y87" i="1"/>
  <c r="Y90" i="1"/>
  <c r="Y73" i="1"/>
  <c r="Y19" i="1"/>
  <c r="Y53" i="1"/>
  <c r="Z144" i="1"/>
  <c r="Y40" i="1"/>
  <c r="Y130" i="1"/>
  <c r="Z162" i="1"/>
  <c r="Z181" i="1"/>
  <c r="Y174" i="1"/>
  <c r="Z118" i="1"/>
  <c r="Z125" i="1"/>
  <c r="Y177" i="1"/>
  <c r="Z58" i="1"/>
  <c r="Z123" i="1"/>
  <c r="Z26" i="1"/>
  <c r="Z135" i="1"/>
  <c r="Z165" i="1"/>
  <c r="Y160" i="1"/>
  <c r="Y151" i="1"/>
  <c r="Z43" i="1"/>
  <c r="Z154" i="1"/>
  <c r="Y169" i="1"/>
  <c r="Z176" i="1"/>
  <c r="Z49" i="1"/>
  <c r="Z36" i="1"/>
  <c r="Z9" i="1"/>
  <c r="Z126" i="1"/>
  <c r="Y10" i="1"/>
  <c r="Z71" i="1"/>
  <c r="Y141" i="1"/>
  <c r="Y104" i="1"/>
  <c r="Y25" i="1"/>
  <c r="Y113" i="1"/>
  <c r="Z131" i="1"/>
  <c r="Y133" i="1"/>
  <c r="Z173" i="1"/>
  <c r="Z98" i="1"/>
  <c r="Z147" i="1"/>
  <c r="Z16" i="1"/>
  <c r="Y117" i="1"/>
  <c r="Z29" i="1"/>
  <c r="Y63" i="1"/>
  <c r="Z20" i="1"/>
  <c r="Y85" i="1"/>
  <c r="Y37" i="1"/>
  <c r="Z5" i="1"/>
  <c r="Y48" i="1"/>
  <c r="Y20" i="1"/>
  <c r="Y21" i="1"/>
  <c r="Y170" i="1"/>
  <c r="Z15" i="1"/>
  <c r="Y173" i="1"/>
  <c r="Y51" i="1"/>
  <c r="Y138" i="1"/>
  <c r="Y112" i="1"/>
  <c r="Z66" i="1"/>
  <c r="Z50" i="1"/>
  <c r="Z172" i="1"/>
  <c r="Z35" i="1"/>
  <c r="Y178" i="1"/>
  <c r="Y33" i="1"/>
  <c r="Z129" i="1"/>
  <c r="Z183" i="1"/>
  <c r="Y108" i="1"/>
  <c r="Z89" i="1"/>
  <c r="Z130" i="1"/>
  <c r="Y157" i="1"/>
  <c r="Y125" i="1"/>
  <c r="Z141" i="1"/>
  <c r="Z180" i="1"/>
  <c r="Y100" i="1"/>
  <c r="Y16" i="1"/>
  <c r="Y15" i="1"/>
  <c r="Y62" i="1"/>
  <c r="Y66" i="1"/>
  <c r="Y110" i="1"/>
  <c r="Z101" i="1"/>
  <c r="Z45" i="1"/>
  <c r="Z95" i="1"/>
  <c r="Z54" i="1"/>
  <c r="Y167" i="1"/>
  <c r="Z21" i="1"/>
  <c r="Y77" i="1"/>
  <c r="Y131" i="1"/>
  <c r="Y105" i="1"/>
  <c r="Z178" i="1"/>
  <c r="Z97" i="1"/>
  <c r="Z19" i="1"/>
  <c r="Y70" i="1"/>
  <c r="Z65" i="1"/>
  <c r="Y12" i="1"/>
  <c r="Y152" i="1"/>
  <c r="Y115" i="1"/>
  <c r="Z7" i="1"/>
  <c r="Z13" i="1"/>
  <c r="Y128" i="1"/>
  <c r="Y94" i="1"/>
  <c r="Z128" i="1"/>
  <c r="Z11" i="1"/>
  <c r="Y91" i="1"/>
  <c r="Y31" i="1"/>
  <c r="Y171" i="1"/>
  <c r="Y139" i="1"/>
  <c r="Y46" i="1"/>
  <c r="Z107" i="1"/>
  <c r="Z175" i="1"/>
  <c r="Z77" i="1"/>
  <c r="Z116" i="1"/>
  <c r="Y179" i="1"/>
  <c r="Z124" i="1"/>
  <c r="Y175" i="1"/>
  <c r="Y93" i="1"/>
  <c r="Z4" i="1"/>
  <c r="Y129" i="1"/>
  <c r="Z64" i="1"/>
  <c r="Z10" i="1"/>
  <c r="Z18" i="1"/>
  <c r="Y84" i="1"/>
  <c r="Z31" i="1"/>
  <c r="Y183" i="1"/>
  <c r="Y102" i="1"/>
  <c r="Y142" i="1"/>
  <c r="Z62" i="1"/>
  <c r="Z146" i="1"/>
  <c r="Y143" i="1"/>
  <c r="Y159" i="1"/>
  <c r="Y127" i="1"/>
  <c r="Z115" i="1"/>
  <c r="Z96" i="1"/>
  <c r="Z57" i="1"/>
  <c r="Z17" i="1"/>
  <c r="Z169" i="1"/>
  <c r="Y82" i="1"/>
  <c r="Z51" i="1"/>
  <c r="Y68" i="1"/>
  <c r="Y38" i="1"/>
  <c r="Y144" i="1"/>
  <c r="Y26" i="1"/>
  <c r="Y44" i="1"/>
  <c r="Z170" i="1"/>
  <c r="Z92" i="1"/>
  <c r="Y71" i="1"/>
  <c r="Y119" i="1"/>
  <c r="Y111" i="1"/>
  <c r="Z161" i="1"/>
  <c r="Y49" i="1"/>
  <c r="Y158" i="1"/>
  <c r="Z166" i="1"/>
  <c r="Z75" i="1"/>
  <c r="Y4" i="1"/>
  <c r="Y29" i="1"/>
  <c r="Z142" i="1"/>
  <c r="Z102" i="1"/>
  <c r="Y118" i="1"/>
  <c r="Z56" i="1"/>
  <c r="Y56" i="1"/>
  <c r="Y163" i="1"/>
  <c r="Z163" i="1"/>
  <c r="Y86" i="1"/>
  <c r="Y45" i="1"/>
  <c r="Y107" i="1"/>
  <c r="Z34" i="1"/>
  <c r="Z171" i="1"/>
  <c r="Y54" i="1"/>
  <c r="Z33" i="1"/>
  <c r="Z152" i="1"/>
  <c r="Y11" i="1"/>
  <c r="Z69" i="1"/>
  <c r="Z41" i="1"/>
  <c r="Y5" i="1"/>
  <c r="Z114" i="1"/>
  <c r="Y98" i="1"/>
  <c r="Z111" i="1"/>
  <c r="Y135" i="1"/>
  <c r="Z86" i="1"/>
  <c r="Z47" i="1"/>
  <c r="Y126" i="1"/>
  <c r="Z68" i="1"/>
  <c r="Y109" i="1"/>
  <c r="Z40" i="1"/>
  <c r="Y36" i="1"/>
  <c r="Y6" i="1"/>
  <c r="Z127" i="1"/>
  <c r="Y106" i="1"/>
  <c r="Z88" i="1"/>
  <c r="Z167" i="1"/>
  <c r="Z158" i="1"/>
  <c r="Z79" i="1"/>
  <c r="Z91" i="1"/>
  <c r="Z143" i="1"/>
  <c r="Y95" i="1"/>
  <c r="Y123" i="1"/>
  <c r="Y72" i="1"/>
  <c r="Z24" i="1"/>
  <c r="Y96" i="1"/>
  <c r="Y165" i="1"/>
  <c r="Z85" i="1"/>
  <c r="Z136" i="1"/>
  <c r="Z22" i="1"/>
  <c r="Z93" i="1"/>
  <c r="Z28" i="1"/>
  <c r="Z104" i="1"/>
  <c r="Z148" i="1"/>
  <c r="Z182" i="1"/>
  <c r="Z109" i="1"/>
  <c r="Y22" i="1"/>
  <c r="Y149" i="1"/>
  <c r="Z80" i="1"/>
  <c r="Y9" i="1"/>
  <c r="Z94" i="1"/>
  <c r="Z140" i="1"/>
  <c r="V24" i="8"/>
  <c r="V23" i="8"/>
  <c r="V22" i="8"/>
  <c r="S17" i="8"/>
  <c r="S23" i="8"/>
  <c r="S22" i="8"/>
  <c r="S24" i="8"/>
  <c r="P18" i="8"/>
  <c r="P23" i="8"/>
  <c r="P24" i="8"/>
  <c r="P22" i="8"/>
  <c r="M4" i="8"/>
  <c r="M22" i="8"/>
  <c r="M24" i="8"/>
  <c r="M23" i="8"/>
  <c r="J15" i="8"/>
  <c r="J23" i="8"/>
  <c r="J22" i="8"/>
  <c r="J24" i="8"/>
  <c r="R200" i="1"/>
  <c r="J4" i="1"/>
  <c r="T4" i="1" s="1"/>
  <c r="J8" i="8"/>
  <c r="K12" i="8"/>
  <c r="W11" i="8"/>
  <c r="Q14" i="8"/>
  <c r="O20" i="8"/>
  <c r="V12" i="8"/>
  <c r="S20" i="8"/>
  <c r="S19" i="8"/>
  <c r="P14" i="8"/>
  <c r="J21" i="8"/>
  <c r="J12" i="8"/>
  <c r="V10" i="8"/>
  <c r="V20" i="8"/>
  <c r="V8" i="8"/>
  <c r="J10" i="8"/>
  <c r="V6" i="8"/>
  <c r="V4" i="8"/>
  <c r="T4" i="8"/>
  <c r="M16" i="8"/>
  <c r="M10" i="8"/>
  <c r="M14" i="8"/>
  <c r="M7" i="8"/>
  <c r="J14" i="8"/>
  <c r="J6" i="8"/>
  <c r="V15" i="8"/>
  <c r="V11" i="8"/>
  <c r="S6" i="8"/>
  <c r="S8" i="8"/>
  <c r="M6" i="8"/>
  <c r="M19" i="8"/>
  <c r="M13" i="8"/>
  <c r="M5" i="8"/>
  <c r="M17" i="8"/>
  <c r="M8" i="8"/>
  <c r="M11" i="8"/>
  <c r="M18" i="8"/>
  <c r="M15" i="8"/>
  <c r="J19" i="8"/>
  <c r="V5" i="8"/>
  <c r="V14" i="8"/>
  <c r="V17" i="8"/>
  <c r="V19" i="8"/>
  <c r="V16" i="8"/>
  <c r="V18" i="8"/>
  <c r="V21" i="8"/>
  <c r="V13" i="8"/>
  <c r="V9" i="8"/>
  <c r="V7" i="8"/>
  <c r="S16" i="8"/>
  <c r="S5" i="8"/>
  <c r="S9" i="8"/>
  <c r="S11" i="8"/>
  <c r="S4" i="8"/>
  <c r="S13" i="8"/>
  <c r="S15" i="8"/>
  <c r="S12" i="8"/>
  <c r="S14" i="8"/>
  <c r="S21" i="8"/>
  <c r="S7" i="8"/>
  <c r="S18" i="8"/>
  <c r="S10" i="8"/>
  <c r="P7" i="8"/>
  <c r="P9" i="8"/>
  <c r="P12" i="8"/>
  <c r="P11" i="8"/>
  <c r="P8" i="8"/>
  <c r="P21" i="8"/>
  <c r="P4" i="8"/>
  <c r="P15" i="8"/>
  <c r="P17" i="8"/>
  <c r="P6" i="8"/>
  <c r="P19" i="8"/>
  <c r="P5" i="8"/>
  <c r="P20" i="8"/>
  <c r="P10" i="8"/>
  <c r="P16" i="8"/>
  <c r="P13" i="8"/>
  <c r="M20" i="8"/>
  <c r="M21" i="8"/>
  <c r="M9" i="8"/>
  <c r="M12" i="8"/>
  <c r="J13" i="8"/>
  <c r="J20" i="8"/>
  <c r="J18" i="8"/>
  <c r="J11" i="8"/>
  <c r="J9" i="8"/>
  <c r="J7" i="8"/>
  <c r="J17" i="8"/>
  <c r="J4" i="8"/>
  <c r="J16" i="8"/>
  <c r="J5" i="8"/>
  <c r="T203" i="1" l="1"/>
  <c r="T198" i="1"/>
  <c r="T204" i="1"/>
  <c r="T199" i="1"/>
  <c r="T197" i="1"/>
  <c r="AH189" i="1"/>
  <c r="AF189" i="1"/>
  <c r="AG191" i="1"/>
  <c r="AF187" i="1"/>
  <c r="AH187" i="1"/>
  <c r="AF186" i="1"/>
  <c r="AG190" i="1"/>
  <c r="AF184" i="1"/>
  <c r="AH185" i="1"/>
  <c r="AF185" i="1"/>
  <c r="AG188" i="1"/>
  <c r="AG192" i="1"/>
  <c r="AH192" i="1"/>
  <c r="AG186" i="1"/>
  <c r="AG189" i="1"/>
  <c r="AH190" i="1"/>
  <c r="AG184" i="1"/>
  <c r="AG187" i="1"/>
  <c r="AH188" i="1"/>
  <c r="AF192" i="1"/>
  <c r="AG185" i="1"/>
  <c r="AH186" i="1"/>
  <c r="AF190" i="1"/>
  <c r="AH191" i="1"/>
  <c r="AF191" i="1"/>
  <c r="AH184" i="1"/>
  <c r="AF188" i="1"/>
  <c r="AE186" i="1"/>
  <c r="AE190" i="1"/>
  <c r="AD187" i="1"/>
  <c r="AD191" i="1"/>
  <c r="AE187" i="1"/>
  <c r="AE191" i="1"/>
  <c r="AD184" i="1"/>
  <c r="AD188" i="1"/>
  <c r="AD192" i="1"/>
  <c r="AD186" i="1"/>
  <c r="AD190" i="1"/>
  <c r="AE184" i="1"/>
  <c r="AE188" i="1"/>
  <c r="AE192" i="1"/>
  <c r="AD185" i="1"/>
  <c r="AD189" i="1"/>
  <c r="AE185" i="1"/>
  <c r="AE189" i="1"/>
  <c r="AE142" i="1"/>
  <c r="AE10" i="1"/>
  <c r="AE69" i="1"/>
  <c r="AE150" i="1"/>
  <c r="AD165" i="1"/>
  <c r="AD15" i="1"/>
  <c r="AD20" i="1"/>
  <c r="AE160" i="1"/>
  <c r="AD4" i="1"/>
  <c r="AE7" i="1"/>
  <c r="AE123" i="1"/>
  <c r="AE9" i="1"/>
  <c r="AE102" i="1"/>
  <c r="AD41" i="1"/>
  <c r="AD170" i="1"/>
  <c r="AD12" i="1"/>
  <c r="AE25" i="1"/>
  <c r="AD63" i="1"/>
  <c r="AE88" i="1"/>
  <c r="AE101" i="1"/>
  <c r="AE112" i="1"/>
  <c r="AE96" i="1"/>
  <c r="AD39" i="1"/>
  <c r="AE53" i="1"/>
  <c r="AE65" i="1"/>
  <c r="AD104" i="1"/>
  <c r="AD129" i="1"/>
  <c r="AE36" i="1"/>
  <c r="AD55" i="1"/>
  <c r="AE81" i="1"/>
  <c r="AD169" i="1"/>
  <c r="AD181" i="1"/>
  <c r="AD108" i="1"/>
  <c r="AE122" i="1"/>
  <c r="AE139" i="1"/>
  <c r="AD163" i="1"/>
  <c r="AE174" i="1"/>
  <c r="AD10" i="1"/>
  <c r="AD52" i="1"/>
  <c r="AE108" i="1"/>
  <c r="AE173" i="1"/>
  <c r="AE42" i="1"/>
  <c r="AE98" i="1"/>
  <c r="AE131" i="1"/>
  <c r="AE172" i="1"/>
  <c r="AD35" i="1"/>
  <c r="AD70" i="1"/>
  <c r="AD142" i="1"/>
  <c r="AE32" i="1"/>
  <c r="AD175" i="1"/>
  <c r="AE55" i="1"/>
  <c r="AD51" i="1"/>
  <c r="AD151" i="1"/>
  <c r="AD84" i="1"/>
  <c r="AE175" i="1"/>
  <c r="AE165" i="1"/>
  <c r="AE4" i="1"/>
  <c r="AD112" i="1"/>
  <c r="AD98" i="1"/>
  <c r="AE35" i="1"/>
  <c r="AD166" i="1"/>
  <c r="AE67" i="1"/>
  <c r="AE17" i="1"/>
  <c r="AE126" i="1"/>
  <c r="AE6" i="1"/>
  <c r="AD21" i="1"/>
  <c r="AE34" i="1"/>
  <c r="AD59" i="1"/>
  <c r="AD72" i="1"/>
  <c r="AE87" i="1"/>
  <c r="AD120" i="1"/>
  <c r="AD14" i="1"/>
  <c r="AD79" i="1"/>
  <c r="AD94" i="1"/>
  <c r="AE105" i="1"/>
  <c r="AE38" i="1"/>
  <c r="AD102" i="1"/>
  <c r="AD145" i="1"/>
  <c r="AE170" i="1"/>
  <c r="AD126" i="1"/>
  <c r="AD153" i="1"/>
  <c r="AD32" i="1"/>
  <c r="AE74" i="1"/>
  <c r="AD162" i="1"/>
  <c r="AD73" i="1"/>
  <c r="AD174" i="1"/>
  <c r="AD77" i="1"/>
  <c r="AE104" i="1"/>
  <c r="AE133" i="1"/>
  <c r="AE162" i="1"/>
  <c r="AE46" i="1"/>
  <c r="AD29" i="1"/>
  <c r="AE148" i="1"/>
  <c r="AD172" i="1"/>
  <c r="AD158" i="1"/>
  <c r="AD100" i="1"/>
  <c r="AD111" i="1"/>
  <c r="AD49" i="1"/>
  <c r="AE176" i="1"/>
  <c r="AE52" i="1"/>
  <c r="AE78" i="1"/>
  <c r="AE18" i="1"/>
  <c r="AE177" i="1"/>
  <c r="AD114" i="1"/>
  <c r="AE90" i="1"/>
  <c r="AD13" i="1"/>
  <c r="AD28" i="1"/>
  <c r="AD54" i="1"/>
  <c r="AE66" i="1"/>
  <c r="AE47" i="1"/>
  <c r="AD110" i="1"/>
  <c r="AD134" i="1"/>
  <c r="AD30" i="1"/>
  <c r="AD42" i="1"/>
  <c r="AD56" i="1"/>
  <c r="AE68" i="1"/>
  <c r="AE95" i="1"/>
  <c r="AD119" i="1"/>
  <c r="AD133" i="1"/>
  <c r="AD18" i="1"/>
  <c r="AD87" i="1"/>
  <c r="AE146" i="1"/>
  <c r="AE159" i="1"/>
  <c r="AE29" i="1"/>
  <c r="AE85" i="1"/>
  <c r="AD128" i="1"/>
  <c r="AD154" i="1"/>
  <c r="AE56" i="1"/>
  <c r="AE121" i="1"/>
  <c r="AD138" i="1"/>
  <c r="AE163" i="1"/>
  <c r="AD47" i="1"/>
  <c r="AE103" i="1"/>
  <c r="AE136" i="1"/>
  <c r="AE152" i="1"/>
  <c r="AD176" i="1"/>
  <c r="AE45" i="1"/>
  <c r="AE79" i="1"/>
  <c r="AD147" i="1"/>
  <c r="AD83" i="1"/>
  <c r="AD137" i="1"/>
  <c r="AE157" i="1"/>
  <c r="AE137" i="1"/>
  <c r="AE14" i="1"/>
  <c r="AD67" i="1"/>
  <c r="AE155" i="1"/>
  <c r="AD171" i="1"/>
  <c r="AD61" i="1"/>
  <c r="AE109" i="1"/>
  <c r="AE167" i="1"/>
  <c r="AD118" i="1"/>
  <c r="AD46" i="1"/>
  <c r="AD64" i="1"/>
  <c r="AD85" i="1"/>
  <c r="AE141" i="1"/>
  <c r="AD161" i="1"/>
  <c r="AE54" i="1"/>
  <c r="AE16" i="1"/>
  <c r="AD80" i="1"/>
  <c r="AE92" i="1"/>
  <c r="AD24" i="1"/>
  <c r="AE37" i="1"/>
  <c r="AD62" i="1"/>
  <c r="AE100" i="1"/>
  <c r="AE111" i="1"/>
  <c r="AE125" i="1"/>
  <c r="AD5" i="1"/>
  <c r="AD109" i="1"/>
  <c r="AE120" i="1"/>
  <c r="AE134" i="1"/>
  <c r="AE20" i="1"/>
  <c r="AD43" i="1"/>
  <c r="AD89" i="1"/>
  <c r="AE135" i="1"/>
  <c r="AE12" i="1"/>
  <c r="AE113" i="1"/>
  <c r="AD167" i="1"/>
  <c r="AD19" i="1"/>
  <c r="AE153" i="1"/>
  <c r="AD177" i="1"/>
  <c r="AE114" i="1"/>
  <c r="AE138" i="1"/>
  <c r="AD127" i="1"/>
  <c r="AE149" i="1"/>
  <c r="AE169" i="1"/>
  <c r="AD6" i="1"/>
  <c r="AE86" i="1"/>
  <c r="AD183" i="1"/>
  <c r="AE71" i="1"/>
  <c r="AD139" i="1"/>
  <c r="AD152" i="1"/>
  <c r="AD37" i="1"/>
  <c r="AD144" i="1"/>
  <c r="AD44" i="1"/>
  <c r="AD182" i="1"/>
  <c r="AD93" i="1"/>
  <c r="AE127" i="1"/>
  <c r="AE77" i="1"/>
  <c r="AE13" i="1"/>
  <c r="AD159" i="1"/>
  <c r="AD107" i="1"/>
  <c r="AE49" i="1"/>
  <c r="AD57" i="1"/>
  <c r="AD69" i="1"/>
  <c r="AE107" i="1"/>
  <c r="AD131" i="1"/>
  <c r="AE50" i="1"/>
  <c r="AE76" i="1"/>
  <c r="AE91" i="1"/>
  <c r="AD33" i="1"/>
  <c r="AE59" i="1"/>
  <c r="AE72" i="1"/>
  <c r="AE110" i="1"/>
  <c r="AD45" i="1"/>
  <c r="AD91" i="1"/>
  <c r="AD149" i="1"/>
  <c r="AD16" i="1"/>
  <c r="AD34" i="1"/>
  <c r="AD74" i="1"/>
  <c r="AE115" i="1"/>
  <c r="AE144" i="1"/>
  <c r="AE168" i="1"/>
  <c r="AD179" i="1"/>
  <c r="AE80" i="1"/>
  <c r="AE128" i="1"/>
  <c r="AE154" i="1"/>
  <c r="AD178" i="1"/>
  <c r="AE82" i="1"/>
  <c r="AD117" i="1"/>
  <c r="AE156" i="1"/>
  <c r="AE129" i="1"/>
  <c r="AD113" i="1"/>
  <c r="AE166" i="1"/>
  <c r="AD141" i="1"/>
  <c r="AD146" i="1"/>
  <c r="AE30" i="1"/>
  <c r="AE33" i="1"/>
  <c r="AD180" i="1"/>
  <c r="AE147" i="1"/>
  <c r="AD27" i="1"/>
  <c r="AD123" i="1"/>
  <c r="AE44" i="1"/>
  <c r="AE70" i="1"/>
  <c r="AE84" i="1"/>
  <c r="AD121" i="1"/>
  <c r="AE15" i="1"/>
  <c r="AE27" i="1"/>
  <c r="AE40" i="1"/>
  <c r="AD65" i="1"/>
  <c r="AD8" i="1"/>
  <c r="AE21" i="1"/>
  <c r="AD86" i="1"/>
  <c r="AD124" i="1"/>
  <c r="AD71" i="1"/>
  <c r="AE93" i="1"/>
  <c r="AE164" i="1"/>
  <c r="AE58" i="1"/>
  <c r="AD76" i="1"/>
  <c r="AD99" i="1"/>
  <c r="AE117" i="1"/>
  <c r="AE158" i="1"/>
  <c r="AE180" i="1"/>
  <c r="AE23" i="1"/>
  <c r="AE63" i="1"/>
  <c r="AD82" i="1"/>
  <c r="AE99" i="1"/>
  <c r="AD130" i="1"/>
  <c r="AD143" i="1"/>
  <c r="AE179" i="1"/>
  <c r="AE60" i="1"/>
  <c r="AE124" i="1"/>
  <c r="AE181" i="1"/>
  <c r="AD88" i="1"/>
  <c r="AE132" i="1"/>
  <c r="AE19" i="1"/>
  <c r="AD58" i="1"/>
  <c r="AD168" i="1"/>
  <c r="AD48" i="1"/>
  <c r="AD25" i="1"/>
  <c r="AD40" i="1"/>
  <c r="AD78" i="1"/>
  <c r="AD164" i="1"/>
  <c r="AE143" i="1"/>
  <c r="AD9" i="1"/>
  <c r="AE22" i="1"/>
  <c r="AD60" i="1"/>
  <c r="AD122" i="1"/>
  <c r="AD53" i="1"/>
  <c r="AD105" i="1"/>
  <c r="AE116" i="1"/>
  <c r="AD36" i="1"/>
  <c r="AE62" i="1"/>
  <c r="AD75" i="1"/>
  <c r="AD7" i="1"/>
  <c r="AD31" i="1"/>
  <c r="AE140" i="1"/>
  <c r="AE39" i="1"/>
  <c r="AE119" i="1"/>
  <c r="AD26" i="1"/>
  <c r="AD101" i="1"/>
  <c r="AD132" i="1"/>
  <c r="AD157" i="1"/>
  <c r="AE64" i="1"/>
  <c r="AE61" i="1"/>
  <c r="AD160" i="1"/>
  <c r="AD22" i="1"/>
  <c r="AE97" i="1"/>
  <c r="AE171" i="1"/>
  <c r="AE89" i="1"/>
  <c r="AD103" i="1"/>
  <c r="AD116" i="1"/>
  <c r="AD17" i="1"/>
  <c r="AD136" i="1"/>
  <c r="AD150" i="1"/>
  <c r="AE161" i="1"/>
  <c r="AD50" i="1"/>
  <c r="AE28" i="1"/>
  <c r="AE48" i="1"/>
  <c r="AE73" i="1"/>
  <c r="AD135" i="1"/>
  <c r="AE31" i="1"/>
  <c r="AE43" i="1"/>
  <c r="AD68" i="1"/>
  <c r="AE51" i="1"/>
  <c r="AD92" i="1"/>
  <c r="AD81" i="1"/>
  <c r="AD95" i="1"/>
  <c r="AE130" i="1"/>
  <c r="AD97" i="1"/>
  <c r="AE41" i="1"/>
  <c r="AE8" i="1"/>
  <c r="AD66" i="1"/>
  <c r="AE183" i="1"/>
  <c r="AE11" i="1"/>
  <c r="AE5" i="1"/>
  <c r="AD38" i="1"/>
  <c r="AE151" i="1"/>
  <c r="AE83" i="1"/>
  <c r="AD155" i="1"/>
  <c r="AE26" i="1"/>
  <c r="AD125" i="1"/>
  <c r="AE75" i="1"/>
  <c r="AE24" i="1"/>
  <c r="AD23" i="1"/>
  <c r="AD106" i="1"/>
  <c r="AD173" i="1"/>
  <c r="AD148" i="1"/>
  <c r="AD96" i="1"/>
  <c r="AE145" i="1"/>
  <c r="AD140" i="1"/>
  <c r="AD90" i="1"/>
  <c r="AD156" i="1"/>
  <c r="AE106" i="1"/>
  <c r="AD11" i="1"/>
  <c r="AE178" i="1"/>
  <c r="AE118" i="1"/>
  <c r="AE182" i="1"/>
  <c r="AE57" i="1"/>
  <c r="AD115" i="1"/>
  <c r="AE94" i="1"/>
  <c r="AH5" i="1"/>
  <c r="AF11" i="1"/>
  <c r="AG12" i="1"/>
  <c r="AH13" i="1"/>
  <c r="AF19" i="1"/>
  <c r="AG20" i="1"/>
  <c r="AH21" i="1"/>
  <c r="AF27" i="1"/>
  <c r="AG28" i="1"/>
  <c r="AH29" i="1"/>
  <c r="AF35" i="1"/>
  <c r="AG36" i="1"/>
  <c r="AH37" i="1"/>
  <c r="AF43" i="1"/>
  <c r="AG44" i="1"/>
  <c r="AH45" i="1"/>
  <c r="AF51" i="1"/>
  <c r="AG52" i="1"/>
  <c r="AH53" i="1"/>
  <c r="AF59" i="1"/>
  <c r="AG60" i="1"/>
  <c r="AH61" i="1"/>
  <c r="AF67" i="1"/>
  <c r="AG68" i="1"/>
  <c r="AH69" i="1"/>
  <c r="AF9" i="1"/>
  <c r="AG10" i="1"/>
  <c r="AH11" i="1"/>
  <c r="AF17" i="1"/>
  <c r="AG18" i="1"/>
  <c r="AH19" i="1"/>
  <c r="AF25" i="1"/>
  <c r="AG26" i="1"/>
  <c r="AH27" i="1"/>
  <c r="AF33" i="1"/>
  <c r="AG34" i="1"/>
  <c r="AH35" i="1"/>
  <c r="AF41" i="1"/>
  <c r="AG42" i="1"/>
  <c r="AH43" i="1"/>
  <c r="AF49" i="1"/>
  <c r="AG50" i="1"/>
  <c r="AH51" i="1"/>
  <c r="AF57" i="1"/>
  <c r="AG58" i="1"/>
  <c r="AH59" i="1"/>
  <c r="AF65" i="1"/>
  <c r="AG66" i="1"/>
  <c r="AH67" i="1"/>
  <c r="AF73" i="1"/>
  <c r="AF5" i="1"/>
  <c r="AG8" i="1"/>
  <c r="AF10" i="1"/>
  <c r="AF12" i="1"/>
  <c r="AH15" i="1"/>
  <c r="AG17" i="1"/>
  <c r="AG19" i="1"/>
  <c r="AF21" i="1"/>
  <c r="AG24" i="1"/>
  <c r="AF26" i="1"/>
  <c r="AF28" i="1"/>
  <c r="AH31" i="1"/>
  <c r="AG33" i="1"/>
  <c r="AG35" i="1"/>
  <c r="AF37" i="1"/>
  <c r="AG40" i="1"/>
  <c r="AF42" i="1"/>
  <c r="AF44" i="1"/>
  <c r="AH47" i="1"/>
  <c r="AG49" i="1"/>
  <c r="AG51" i="1"/>
  <c r="AF53" i="1"/>
  <c r="AG56" i="1"/>
  <c r="AF58" i="1"/>
  <c r="AF60" i="1"/>
  <c r="AH63" i="1"/>
  <c r="AG65" i="1"/>
  <c r="AG67" i="1"/>
  <c r="AF69" i="1"/>
  <c r="AG72" i="1"/>
  <c r="AF76" i="1"/>
  <c r="AG77" i="1"/>
  <c r="AH78" i="1"/>
  <c r="AF84" i="1"/>
  <c r="AG85" i="1"/>
  <c r="AG7" i="1"/>
  <c r="AH14" i="1"/>
  <c r="AF16" i="1"/>
  <c r="AG23" i="1"/>
  <c r="AH30" i="1"/>
  <c r="AF32" i="1"/>
  <c r="AG39" i="1"/>
  <c r="AH46" i="1"/>
  <c r="AF48" i="1"/>
  <c r="AG55" i="1"/>
  <c r="AH62" i="1"/>
  <c r="AF64" i="1"/>
  <c r="AG71" i="1"/>
  <c r="AG74" i="1"/>
  <c r="AH75" i="1"/>
  <c r="AF81" i="1"/>
  <c r="AG82" i="1"/>
  <c r="AH83" i="1"/>
  <c r="AF89" i="1"/>
  <c r="AG90" i="1"/>
  <c r="AH91" i="1"/>
  <c r="AF97" i="1"/>
  <c r="AG98" i="1"/>
  <c r="AG6" i="1"/>
  <c r="AG9" i="1"/>
  <c r="AH12" i="1"/>
  <c r="AF15" i="1"/>
  <c r="AF18" i="1"/>
  <c r="AG21" i="1"/>
  <c r="AH32" i="1"/>
  <c r="AG38" i="1"/>
  <c r="AG41" i="1"/>
  <c r="AH44" i="1"/>
  <c r="AF47" i="1"/>
  <c r="AF50" i="1"/>
  <c r="AG53" i="1"/>
  <c r="AH64" i="1"/>
  <c r="AG70" i="1"/>
  <c r="AG73" i="1"/>
  <c r="AF75" i="1"/>
  <c r="AG80" i="1"/>
  <c r="AF82" i="1"/>
  <c r="AF87" i="1"/>
  <c r="AH88" i="1"/>
  <c r="AF94" i="1"/>
  <c r="AH95" i="1"/>
  <c r="AH98" i="1"/>
  <c r="AF103" i="1"/>
  <c r="AG104" i="1"/>
  <c r="AH105" i="1"/>
  <c r="AF111" i="1"/>
  <c r="AG112" i="1"/>
  <c r="AH113" i="1"/>
  <c r="AF119" i="1"/>
  <c r="AG120" i="1"/>
  <c r="AH121" i="1"/>
  <c r="AF127" i="1"/>
  <c r="AG128" i="1"/>
  <c r="AH129" i="1"/>
  <c r="AF135" i="1"/>
  <c r="AG136" i="1"/>
  <c r="AH137" i="1"/>
  <c r="AF143" i="1"/>
  <c r="AG144" i="1"/>
  <c r="AH145" i="1"/>
  <c r="AF151" i="1"/>
  <c r="AG152" i="1"/>
  <c r="AH153" i="1"/>
  <c r="AF159" i="1"/>
  <c r="AG160" i="1"/>
  <c r="AH161" i="1"/>
  <c r="AF167" i="1"/>
  <c r="AG168" i="1"/>
  <c r="AH169" i="1"/>
  <c r="AF175" i="1"/>
  <c r="AF7" i="1"/>
  <c r="AF13" i="1"/>
  <c r="AH24" i="1"/>
  <c r="AG30" i="1"/>
  <c r="AH33" i="1"/>
  <c r="AH36" i="1"/>
  <c r="AF39" i="1"/>
  <c r="AF45" i="1"/>
  <c r="AH56" i="1"/>
  <c r="AG62" i="1"/>
  <c r="AH65" i="1"/>
  <c r="AH68" i="1"/>
  <c r="AF71" i="1"/>
  <c r="AH77" i="1"/>
  <c r="AF79" i="1"/>
  <c r="AH84" i="1"/>
  <c r="AF86" i="1"/>
  <c r="AH87" i="1"/>
  <c r="AH90" i="1"/>
  <c r="AF93" i="1"/>
  <c r="AH94" i="1"/>
  <c r="AG97" i="1"/>
  <c r="AF101" i="1"/>
  <c r="AG102" i="1"/>
  <c r="AH103" i="1"/>
  <c r="AF109" i="1"/>
  <c r="AG110" i="1"/>
  <c r="AH111" i="1"/>
  <c r="AF117" i="1"/>
  <c r="AG118" i="1"/>
  <c r="AH119" i="1"/>
  <c r="AF125" i="1"/>
  <c r="AG126" i="1"/>
  <c r="AH127" i="1"/>
  <c r="AF133" i="1"/>
  <c r="AG134" i="1"/>
  <c r="AH135" i="1"/>
  <c r="AF141" i="1"/>
  <c r="AG142" i="1"/>
  <c r="AH143" i="1"/>
  <c r="AF149" i="1"/>
  <c r="AG150" i="1"/>
  <c r="AH151" i="1"/>
  <c r="AF157" i="1"/>
  <c r="AG158" i="1"/>
  <c r="AH159" i="1"/>
  <c r="AF165" i="1"/>
  <c r="AG166" i="1"/>
  <c r="AH167" i="1"/>
  <c r="AG11" i="1"/>
  <c r="AH42" i="1"/>
  <c r="AH48" i="1"/>
  <c r="AH54" i="1"/>
  <c r="AF55" i="1"/>
  <c r="AF61" i="1"/>
  <c r="AH66" i="1"/>
  <c r="AF72" i="1"/>
  <c r="AG76" i="1"/>
  <c r="AG79" i="1"/>
  <c r="AH82" i="1"/>
  <c r="AF85" i="1"/>
  <c r="AF90" i="1"/>
  <c r="AG92" i="1"/>
  <c r="AG99" i="1"/>
  <c r="AH106" i="1"/>
  <c r="AF108" i="1"/>
  <c r="AG115" i="1"/>
  <c r="AH122" i="1"/>
  <c r="AF124" i="1"/>
  <c r="AG131" i="1"/>
  <c r="AH138" i="1"/>
  <c r="AF140" i="1"/>
  <c r="AG147" i="1"/>
  <c r="AH154" i="1"/>
  <c r="AF156" i="1"/>
  <c r="AG163" i="1"/>
  <c r="AH170" i="1"/>
  <c r="AG173" i="1"/>
  <c r="AF177" i="1"/>
  <c r="AG178" i="1"/>
  <c r="AH179" i="1"/>
  <c r="AF6" i="1"/>
  <c r="AG13" i="1"/>
  <c r="AG25" i="1"/>
  <c r="AF31" i="1"/>
  <c r="AG37" i="1"/>
  <c r="AH49" i="1"/>
  <c r="AH50" i="1"/>
  <c r="AH55" i="1"/>
  <c r="AF56" i="1"/>
  <c r="AG61" i="1"/>
  <c r="AF62" i="1"/>
  <c r="AF68" i="1"/>
  <c r="AH72" i="1"/>
  <c r="AH73" i="1"/>
  <c r="AH76" i="1"/>
  <c r="AF14" i="1"/>
  <c r="AH20" i="1"/>
  <c r="AH26" i="1"/>
  <c r="AG27" i="1"/>
  <c r="AG32" i="1"/>
  <c r="AF38" i="1"/>
  <c r="AG45" i="1"/>
  <c r="AG57" i="1"/>
  <c r="AF63" i="1"/>
  <c r="AG69" i="1"/>
  <c r="AF74" i="1"/>
  <c r="AF80" i="1"/>
  <c r="AG83" i="1"/>
  <c r="AG86" i="1"/>
  <c r="AF91" i="1"/>
  <c r="AG93" i="1"/>
  <c r="AF107" i="1"/>
  <c r="AG114" i="1"/>
  <c r="AF123" i="1"/>
  <c r="AG130" i="1"/>
  <c r="AF139" i="1"/>
  <c r="AG146" i="1"/>
  <c r="AF155" i="1"/>
  <c r="AG162" i="1"/>
  <c r="AF171" i="1"/>
  <c r="AH172" i="1"/>
  <c r="AG175" i="1"/>
  <c r="AH176" i="1"/>
  <c r="AF182" i="1"/>
  <c r="AG183" i="1"/>
  <c r="AF4" i="1"/>
  <c r="AF8" i="1"/>
  <c r="AG14" i="1"/>
  <c r="AG15" i="1"/>
  <c r="AF22" i="1"/>
  <c r="AH25" i="1"/>
  <c r="AF36" i="1"/>
  <c r="AF40" i="1"/>
  <c r="AH57" i="1"/>
  <c r="AG81" i="1"/>
  <c r="AF88" i="1"/>
  <c r="AF92" i="1"/>
  <c r="AG96" i="1"/>
  <c r="AF100" i="1"/>
  <c r="AG103" i="1"/>
  <c r="AF106" i="1"/>
  <c r="AF112" i="1"/>
  <c r="AH117" i="1"/>
  <c r="AH120" i="1"/>
  <c r="AH123" i="1"/>
  <c r="AH126" i="1"/>
  <c r="AG129" i="1"/>
  <c r="AF132" i="1"/>
  <c r="AG135" i="1"/>
  <c r="AF138" i="1"/>
  <c r="AF144" i="1"/>
  <c r="AH149" i="1"/>
  <c r="AH152" i="1"/>
  <c r="AH155" i="1"/>
  <c r="AH158" i="1"/>
  <c r="AG161" i="1"/>
  <c r="AF164" i="1"/>
  <c r="AG167" i="1"/>
  <c r="AF170" i="1"/>
  <c r="AH174" i="1"/>
  <c r="AG180" i="1"/>
  <c r="AH6" i="1"/>
  <c r="AG16" i="1"/>
  <c r="AH17" i="1"/>
  <c r="AF24" i="1"/>
  <c r="AH40" i="1"/>
  <c r="AF52" i="1"/>
  <c r="AH58" i="1"/>
  <c r="AG59" i="1"/>
  <c r="AH60" i="1"/>
  <c r="AH81" i="1"/>
  <c r="AF83" i="1"/>
  <c r="AG88" i="1"/>
  <c r="AH92" i="1"/>
  <c r="AH96" i="1"/>
  <c r="AH97" i="1"/>
  <c r="AG100" i="1"/>
  <c r="AG106" i="1"/>
  <c r="AG109" i="1"/>
  <c r="AH112" i="1"/>
  <c r="AF115" i="1"/>
  <c r="AF121" i="1"/>
  <c r="AG132" i="1"/>
  <c r="AG138" i="1"/>
  <c r="AG141" i="1"/>
  <c r="AH144" i="1"/>
  <c r="AF147" i="1"/>
  <c r="AF153" i="1"/>
  <c r="AG164" i="1"/>
  <c r="AG170" i="1"/>
  <c r="AH180" i="1"/>
  <c r="AG182" i="1"/>
  <c r="AG5" i="1"/>
  <c r="AH16" i="1"/>
  <c r="AG22" i="1"/>
  <c r="AF23" i="1"/>
  <c r="AF34" i="1"/>
  <c r="AH52" i="1"/>
  <c r="AF54" i="1"/>
  <c r="AH74" i="1"/>
  <c r="AH93" i="1"/>
  <c r="AH100" i="1"/>
  <c r="AH109" i="1"/>
  <c r="AH115" i="1"/>
  <c r="AF118" i="1"/>
  <c r="AG121" i="1"/>
  <c r="AG124" i="1"/>
  <c r="AG127" i="1"/>
  <c r="AF130" i="1"/>
  <c r="AH132" i="1"/>
  <c r="AH141" i="1"/>
  <c r="AH147" i="1"/>
  <c r="AF150" i="1"/>
  <c r="AG153" i="1"/>
  <c r="AG156" i="1"/>
  <c r="AG159" i="1"/>
  <c r="AF162" i="1"/>
  <c r="AH164" i="1"/>
  <c r="AF173" i="1"/>
  <c r="AH175" i="1"/>
  <c r="AG177" i="1"/>
  <c r="AF179" i="1"/>
  <c r="AH182" i="1"/>
  <c r="AH4" i="1"/>
  <c r="AH22" i="1"/>
  <c r="AH23" i="1"/>
  <c r="AG31" i="1"/>
  <c r="AH34" i="1"/>
  <c r="AG54" i="1"/>
  <c r="AG75" i="1"/>
  <c r="AF77" i="1"/>
  <c r="AG84" i="1"/>
  <c r="AG89" i="1"/>
  <c r="AG94" i="1"/>
  <c r="AF98" i="1"/>
  <c r="AG101" i="1"/>
  <c r="AF104" i="1"/>
  <c r="AG107" i="1"/>
  <c r="AF110" i="1"/>
  <c r="AF113" i="1"/>
  <c r="AH118" i="1"/>
  <c r="AH124" i="1"/>
  <c r="AH130" i="1"/>
  <c r="AG133" i="1"/>
  <c r="AF136" i="1"/>
  <c r="AG139" i="1"/>
  <c r="AF142" i="1"/>
  <c r="AF145" i="1"/>
  <c r="AH150" i="1"/>
  <c r="AH156" i="1"/>
  <c r="AH162" i="1"/>
  <c r="AG165" i="1"/>
  <c r="AF168" i="1"/>
  <c r="AG171" i="1"/>
  <c r="AH173" i="1"/>
  <c r="AH177" i="1"/>
  <c r="AG179" i="1"/>
  <c r="AH7" i="1"/>
  <c r="AF95" i="1"/>
  <c r="AF99" i="1"/>
  <c r="AF102" i="1"/>
  <c r="AH104" i="1"/>
  <c r="AH125" i="1"/>
  <c r="AF126" i="1"/>
  <c r="AF128" i="1"/>
  <c r="AH148" i="1"/>
  <c r="AF152" i="1"/>
  <c r="AF154" i="1"/>
  <c r="AG172" i="1"/>
  <c r="AF180" i="1"/>
  <c r="AG4" i="1"/>
  <c r="AH18" i="1"/>
  <c r="AH80" i="1"/>
  <c r="AG95" i="1"/>
  <c r="AF96" i="1"/>
  <c r="AH99" i="1"/>
  <c r="AH102" i="1"/>
  <c r="AF105" i="1"/>
  <c r="AH128" i="1"/>
  <c r="AF129" i="1"/>
  <c r="AH133" i="1"/>
  <c r="AG154" i="1"/>
  <c r="AG155" i="1"/>
  <c r="AG157" i="1"/>
  <c r="AF174" i="1"/>
  <c r="AH39" i="1"/>
  <c r="AG48" i="1"/>
  <c r="AF66" i="1"/>
  <c r="AF78" i="1"/>
  <c r="AH79" i="1"/>
  <c r="AH89" i="1"/>
  <c r="AG105" i="1"/>
  <c r="AH107" i="1"/>
  <c r="AH110" i="1"/>
  <c r="AF131" i="1"/>
  <c r="AF134" i="1"/>
  <c r="AH136" i="1"/>
  <c r="AH157" i="1"/>
  <c r="AF158" i="1"/>
  <c r="AF160" i="1"/>
  <c r="AG174" i="1"/>
  <c r="AF176" i="1"/>
  <c r="AF181" i="1"/>
  <c r="AH41" i="1"/>
  <c r="AG64" i="1"/>
  <c r="AF70" i="1"/>
  <c r="AF120" i="1"/>
  <c r="AH140" i="1"/>
  <c r="AF146" i="1"/>
  <c r="AF148" i="1"/>
  <c r="AG169" i="1"/>
  <c r="AH171" i="1"/>
  <c r="AH70" i="1"/>
  <c r="AH101" i="1"/>
  <c r="AH146" i="1"/>
  <c r="AG148" i="1"/>
  <c r="AH10" i="1"/>
  <c r="AG43" i="1"/>
  <c r="AF46" i="1"/>
  <c r="AG47" i="1"/>
  <c r="AG78" i="1"/>
  <c r="AH85" i="1"/>
  <c r="AH86" i="1"/>
  <c r="AG87" i="1"/>
  <c r="AG91" i="1"/>
  <c r="AG108" i="1"/>
  <c r="AG111" i="1"/>
  <c r="AG113" i="1"/>
  <c r="AH131" i="1"/>
  <c r="AH134" i="1"/>
  <c r="AF137" i="1"/>
  <c r="AH160" i="1"/>
  <c r="AF161" i="1"/>
  <c r="AH165" i="1"/>
  <c r="AG176" i="1"/>
  <c r="AG181" i="1"/>
  <c r="AH9" i="1"/>
  <c r="AF30" i="1"/>
  <c r="AH38" i="1"/>
  <c r="AG46" i="1"/>
  <c r="AH108" i="1"/>
  <c r="AF114" i="1"/>
  <c r="AF116" i="1"/>
  <c r="AG137" i="1"/>
  <c r="AH139" i="1"/>
  <c r="AH142" i="1"/>
  <c r="AF163" i="1"/>
  <c r="AF166" i="1"/>
  <c r="AH168" i="1"/>
  <c r="AH181" i="1"/>
  <c r="AF20" i="1"/>
  <c r="AH28" i="1"/>
  <c r="AF29" i="1"/>
  <c r="AH114" i="1"/>
  <c r="AG116" i="1"/>
  <c r="AG117" i="1"/>
  <c r="AG119" i="1"/>
  <c r="AG140" i="1"/>
  <c r="AG143" i="1"/>
  <c r="AG145" i="1"/>
  <c r="AH163" i="1"/>
  <c r="AH166" i="1"/>
  <c r="AF169" i="1"/>
  <c r="AF178" i="1"/>
  <c r="AF183" i="1"/>
  <c r="AH8" i="1"/>
  <c r="AG29" i="1"/>
  <c r="AH71" i="1"/>
  <c r="AH116" i="1"/>
  <c r="AF122" i="1"/>
  <c r="AH178" i="1"/>
  <c r="AH183" i="1"/>
  <c r="AG63" i="1"/>
  <c r="AG122" i="1"/>
  <c r="AG123" i="1"/>
  <c r="AG125" i="1"/>
  <c r="AG149" i="1"/>
  <c r="AG151" i="1"/>
  <c r="AF172" i="1"/>
  <c r="W22" i="8"/>
  <c r="X24" i="8"/>
  <c r="W24" i="8"/>
  <c r="U23" i="8"/>
  <c r="T23" i="8"/>
  <c r="T24" i="8"/>
  <c r="O23" i="8"/>
  <c r="X22" i="8"/>
  <c r="X23" i="8"/>
  <c r="K23" i="8"/>
  <c r="W23" i="8"/>
  <c r="U24" i="8"/>
  <c r="T22" i="8"/>
  <c r="U22" i="8"/>
  <c r="R24" i="8"/>
  <c r="Q24" i="8"/>
  <c r="R23" i="8"/>
  <c r="Q23" i="8"/>
  <c r="R22" i="8"/>
  <c r="Q22" i="8"/>
  <c r="N24" i="8"/>
  <c r="O22" i="8"/>
  <c r="N22" i="8"/>
  <c r="N23" i="8"/>
  <c r="O24" i="8"/>
  <c r="L23" i="8"/>
  <c r="L24" i="8"/>
  <c r="L22" i="8"/>
  <c r="K24" i="8"/>
  <c r="K22" i="8"/>
  <c r="W13" i="8"/>
  <c r="W8" i="8"/>
  <c r="N17" i="8"/>
  <c r="R14" i="8"/>
  <c r="K9" i="8"/>
  <c r="L7" i="8"/>
  <c r="L11" i="8"/>
  <c r="L10" i="8"/>
  <c r="L14" i="8"/>
  <c r="K21" i="8"/>
  <c r="X9" i="8"/>
  <c r="W5" i="8"/>
  <c r="W15" i="8"/>
  <c r="N13" i="8"/>
  <c r="K11" i="8"/>
  <c r="L9" i="8"/>
  <c r="X20" i="8"/>
  <c r="X18" i="8"/>
  <c r="N4" i="8"/>
  <c r="N5" i="8"/>
  <c r="K5" i="8"/>
  <c r="X7" i="8"/>
  <c r="Q8" i="8"/>
  <c r="O15" i="8"/>
  <c r="L8" i="8"/>
  <c r="L13" i="8"/>
  <c r="W16" i="8"/>
  <c r="X13" i="8"/>
  <c r="Q13" i="8"/>
  <c r="Q12" i="8"/>
  <c r="N20" i="8"/>
  <c r="O13" i="8"/>
  <c r="N8" i="8"/>
  <c r="O4" i="8"/>
  <c r="O10" i="8"/>
  <c r="N7" i="8"/>
  <c r="K20" i="8"/>
  <c r="K16" i="8"/>
  <c r="L16" i="8"/>
  <c r="K6" i="8"/>
  <c r="L15" i="8"/>
  <c r="L20" i="8"/>
  <c r="K18" i="8"/>
  <c r="L4" i="8"/>
  <c r="K17" i="8"/>
  <c r="L18" i="8"/>
  <c r="K13" i="8"/>
  <c r="L5" i="8"/>
  <c r="R19" i="8"/>
  <c r="Q19" i="8"/>
  <c r="R4" i="8"/>
  <c r="R10" i="8"/>
  <c r="O12" i="8"/>
  <c r="O6" i="8"/>
  <c r="O17" i="8"/>
  <c r="L21" i="8"/>
  <c r="K14" i="8"/>
  <c r="K8" i="8"/>
  <c r="K7" i="8"/>
  <c r="K4" i="8"/>
  <c r="L6" i="8"/>
  <c r="K10" i="8"/>
  <c r="L19" i="8"/>
  <c r="L12" i="8"/>
  <c r="K19" i="8"/>
  <c r="K15" i="8"/>
  <c r="L17" i="8"/>
  <c r="U6" i="8"/>
  <c r="Q9" i="8"/>
  <c r="O5" i="8"/>
  <c r="N6" i="8"/>
  <c r="N11" i="8"/>
  <c r="N15" i="8"/>
  <c r="N14" i="8"/>
  <c r="O16" i="8"/>
  <c r="N12" i="8"/>
  <c r="O21" i="8"/>
  <c r="O18" i="8"/>
  <c r="N16" i="8"/>
  <c r="O19" i="8"/>
  <c r="N18" i="8"/>
  <c r="O8" i="8"/>
  <c r="N9" i="8"/>
  <c r="N21" i="8"/>
  <c r="O14" i="8"/>
  <c r="O11" i="8"/>
  <c r="N19" i="8"/>
  <c r="W17" i="8"/>
  <c r="W9" i="8"/>
  <c r="X4" i="8"/>
  <c r="X10" i="8"/>
  <c r="X21" i="8"/>
  <c r="W20" i="8"/>
  <c r="X17" i="8"/>
  <c r="X19" i="8"/>
  <c r="W19" i="8"/>
  <c r="X16" i="8"/>
  <c r="X11" i="8"/>
  <c r="W6" i="8"/>
  <c r="X5" i="8"/>
  <c r="W10" i="8"/>
  <c r="W18" i="8"/>
  <c r="X6" i="8"/>
  <c r="W21" i="8"/>
  <c r="X14" i="8"/>
  <c r="X15" i="8"/>
  <c r="W12" i="8"/>
  <c r="W4" i="8"/>
  <c r="X8" i="8"/>
  <c r="W7" i="8"/>
  <c r="W14" i="8"/>
  <c r="X12" i="8"/>
  <c r="U13" i="8"/>
  <c r="T14" i="8"/>
  <c r="N10" i="8"/>
  <c r="O7" i="8"/>
  <c r="O9" i="8"/>
  <c r="Q11" i="8"/>
  <c r="Q6" i="8"/>
  <c r="Q17" i="8"/>
  <c r="R16" i="8"/>
  <c r="R5" i="8"/>
  <c r="R18" i="8"/>
  <c r="Q18" i="8"/>
  <c r="Q7" i="8"/>
  <c r="Q5" i="8"/>
  <c r="R13" i="8"/>
  <c r="R7" i="8"/>
  <c r="Q16" i="8"/>
  <c r="R11" i="8"/>
  <c r="R17" i="8"/>
  <c r="R8" i="8"/>
  <c r="Q10" i="8"/>
  <c r="Q15" i="8"/>
  <c r="R15" i="8"/>
  <c r="R12" i="8"/>
  <c r="R6" i="8"/>
  <c r="R21" i="8"/>
  <c r="Q20" i="8"/>
  <c r="Q4" i="8"/>
  <c r="R20" i="8"/>
  <c r="R9" i="8"/>
  <c r="Q21" i="8"/>
  <c r="U10" i="8"/>
  <c r="T10" i="8"/>
  <c r="T6" i="8"/>
  <c r="U21" i="8"/>
  <c r="T19" i="8"/>
  <c r="T9" i="8"/>
  <c r="T15" i="8"/>
  <c r="T21" i="8"/>
  <c r="T17" i="8"/>
  <c r="T5" i="8"/>
  <c r="U5" i="8"/>
  <c r="U8" i="8"/>
  <c r="T11" i="8"/>
  <c r="T7" i="8"/>
  <c r="U7" i="8"/>
  <c r="U20" i="8"/>
  <c r="U11" i="8"/>
  <c r="T8" i="8"/>
  <c r="U17" i="8"/>
  <c r="T18" i="8"/>
  <c r="U15" i="8"/>
  <c r="T13" i="8"/>
  <c r="U14" i="8"/>
  <c r="T20" i="8"/>
  <c r="U9" i="8"/>
  <c r="T16" i="8"/>
  <c r="U12" i="8"/>
  <c r="U19" i="8"/>
  <c r="U4" i="8"/>
  <c r="U18" i="8"/>
  <c r="U16" i="8"/>
  <c r="T12" i="8"/>
  <c r="AK184" i="1" l="1"/>
  <c r="AK189" i="1"/>
  <c r="AL186" i="1"/>
  <c r="AM191" i="1"/>
  <c r="AL191" i="1"/>
  <c r="AL185" i="1"/>
  <c r="AL184" i="1"/>
  <c r="AM188" i="1"/>
  <c r="AL190" i="1"/>
  <c r="AM192" i="1"/>
  <c r="AK186" i="1"/>
  <c r="AM187" i="1"/>
  <c r="AM184" i="1"/>
  <c r="AK191" i="1"/>
  <c r="AK185" i="1"/>
  <c r="AM189" i="1"/>
  <c r="AL188" i="1"/>
  <c r="AK190" i="1"/>
  <c r="AK192" i="1"/>
  <c r="AM185" i="1"/>
  <c r="AL187" i="1"/>
  <c r="AL189" i="1"/>
  <c r="AM190" i="1"/>
  <c r="AL192" i="1"/>
  <c r="AM186" i="1"/>
  <c r="AK188" i="1"/>
  <c r="AK187" i="1"/>
  <c r="AM5" i="1"/>
  <c r="AM7" i="1"/>
  <c r="AM9" i="1"/>
  <c r="AM11" i="1"/>
  <c r="AM13" i="1"/>
  <c r="AM15" i="1"/>
  <c r="AM17" i="1"/>
  <c r="AM19" i="1"/>
  <c r="AM21" i="1"/>
  <c r="AM23" i="1"/>
  <c r="AM25" i="1"/>
  <c r="AM27" i="1"/>
  <c r="AM29" i="1"/>
  <c r="AM31" i="1"/>
  <c r="AM33" i="1"/>
  <c r="AM35" i="1"/>
  <c r="AM37" i="1"/>
  <c r="AM39" i="1"/>
  <c r="AM41" i="1"/>
  <c r="AM43" i="1"/>
  <c r="AM45" i="1"/>
  <c r="AM47" i="1"/>
  <c r="AM49" i="1"/>
  <c r="AM51" i="1"/>
  <c r="AM53" i="1"/>
  <c r="AM55" i="1"/>
  <c r="AM57" i="1"/>
  <c r="AM59" i="1"/>
  <c r="AM61" i="1"/>
  <c r="AM63" i="1"/>
  <c r="AM65" i="1"/>
  <c r="AM67" i="1"/>
  <c r="AM69" i="1"/>
  <c r="AM71" i="1"/>
  <c r="AM73" i="1"/>
  <c r="AM75" i="1"/>
  <c r="AM77" i="1"/>
  <c r="AM79" i="1"/>
  <c r="AM81" i="1"/>
  <c r="AM83" i="1"/>
  <c r="AM85" i="1"/>
  <c r="AM87" i="1"/>
  <c r="AM89" i="1"/>
  <c r="AK6" i="1"/>
  <c r="AK8" i="1"/>
  <c r="AK10" i="1"/>
  <c r="AK12" i="1"/>
  <c r="AK14" i="1"/>
  <c r="AK16" i="1"/>
  <c r="AK18" i="1"/>
  <c r="AK20" i="1"/>
  <c r="AK22" i="1"/>
  <c r="AK24" i="1"/>
  <c r="AK26" i="1"/>
  <c r="AK28" i="1"/>
  <c r="AK30" i="1"/>
  <c r="AK32" i="1"/>
  <c r="AK34" i="1"/>
  <c r="AK36" i="1"/>
  <c r="AK38" i="1"/>
  <c r="AK40" i="1"/>
  <c r="AK42" i="1"/>
  <c r="AK44" i="1"/>
  <c r="AK46" i="1"/>
  <c r="AK48" i="1"/>
  <c r="AK50" i="1"/>
  <c r="AK52" i="1"/>
  <c r="AK54" i="1"/>
  <c r="AK56" i="1"/>
  <c r="AK58" i="1"/>
  <c r="AK60" i="1"/>
  <c r="AK62" i="1"/>
  <c r="AK64" i="1"/>
  <c r="AK66" i="1"/>
  <c r="AK68" i="1"/>
  <c r="AK70" i="1"/>
  <c r="AK72" i="1"/>
  <c r="AK74" i="1"/>
  <c r="AK76" i="1"/>
  <c r="AK78" i="1"/>
  <c r="AK80" i="1"/>
  <c r="AK82" i="1"/>
  <c r="AK84" i="1"/>
  <c r="AK86" i="1"/>
  <c r="AK88" i="1"/>
  <c r="AM6" i="1"/>
  <c r="AM10" i="1"/>
  <c r="AM14" i="1"/>
  <c r="AM18" i="1"/>
  <c r="AM22" i="1"/>
  <c r="AM26" i="1"/>
  <c r="AM30" i="1"/>
  <c r="AM34" i="1"/>
  <c r="AM38" i="1"/>
  <c r="AM42" i="1"/>
  <c r="AM46" i="1"/>
  <c r="AM50" i="1"/>
  <c r="AM54" i="1"/>
  <c r="AM58" i="1"/>
  <c r="AM62" i="1"/>
  <c r="AM66" i="1"/>
  <c r="AM70" i="1"/>
  <c r="AM74" i="1"/>
  <c r="AM78" i="1"/>
  <c r="AM82" i="1"/>
  <c r="AM86" i="1"/>
  <c r="AL90" i="1"/>
  <c r="AL92" i="1"/>
  <c r="AL94" i="1"/>
  <c r="AL96" i="1"/>
  <c r="AL98" i="1"/>
  <c r="AL100" i="1"/>
  <c r="AL102" i="1"/>
  <c r="AL104" i="1"/>
  <c r="AL106" i="1"/>
  <c r="AL108" i="1"/>
  <c r="AL110" i="1"/>
  <c r="AL112" i="1"/>
  <c r="AL114" i="1"/>
  <c r="AL116" i="1"/>
  <c r="AL118" i="1"/>
  <c r="AL120" i="1"/>
  <c r="AL122" i="1"/>
  <c r="AL124" i="1"/>
  <c r="AL126" i="1"/>
  <c r="AL128" i="1"/>
  <c r="AL130" i="1"/>
  <c r="AL132" i="1"/>
  <c r="AL134" i="1"/>
  <c r="AL136" i="1"/>
  <c r="AL138" i="1"/>
  <c r="AL140" i="1"/>
  <c r="AL142" i="1"/>
  <c r="AL144" i="1"/>
  <c r="AL146" i="1"/>
  <c r="AL148" i="1"/>
  <c r="AL150" i="1"/>
  <c r="AL152" i="1"/>
  <c r="AL154" i="1"/>
  <c r="AL156" i="1"/>
  <c r="AL158" i="1"/>
  <c r="AL160" i="1"/>
  <c r="AL162" i="1"/>
  <c r="AL164" i="1"/>
  <c r="AL166" i="1"/>
  <c r="AL168" i="1"/>
  <c r="AL170" i="1"/>
  <c r="AL172" i="1"/>
  <c r="AL174" i="1"/>
  <c r="AL176" i="1"/>
  <c r="AL178" i="1"/>
  <c r="AL180" i="1"/>
  <c r="AL182" i="1"/>
  <c r="AK131" i="1"/>
  <c r="AM90" i="1"/>
  <c r="AM92" i="1"/>
  <c r="AM94" i="1"/>
  <c r="AM96" i="1"/>
  <c r="AM98" i="1"/>
  <c r="AM100" i="1"/>
  <c r="AM102" i="1"/>
  <c r="AM104" i="1"/>
  <c r="AM106" i="1"/>
  <c r="AM108" i="1"/>
  <c r="AM110" i="1"/>
  <c r="AM112" i="1"/>
  <c r="AM114" i="1"/>
  <c r="AM116" i="1"/>
  <c r="AM118" i="1"/>
  <c r="AM120" i="1"/>
  <c r="AM122" i="1"/>
  <c r="AM124" i="1"/>
  <c r="AM126" i="1"/>
  <c r="AM128" i="1"/>
  <c r="AM130" i="1"/>
  <c r="AM132" i="1"/>
  <c r="AM134" i="1"/>
  <c r="AM136" i="1"/>
  <c r="AM138" i="1"/>
  <c r="AM140" i="1"/>
  <c r="AM142" i="1"/>
  <c r="AM144" i="1"/>
  <c r="AM146" i="1"/>
  <c r="AM148" i="1"/>
  <c r="AM150" i="1"/>
  <c r="AM152" i="1"/>
  <c r="AM154" i="1"/>
  <c r="AM156" i="1"/>
  <c r="AM158" i="1"/>
  <c r="AM160" i="1"/>
  <c r="AM162" i="1"/>
  <c r="AM164" i="1"/>
  <c r="AM166" i="1"/>
  <c r="AM168" i="1"/>
  <c r="AM170" i="1"/>
  <c r="AM172" i="1"/>
  <c r="AM174" i="1"/>
  <c r="AM176" i="1"/>
  <c r="AM178" i="1"/>
  <c r="AM180" i="1"/>
  <c r="AM182" i="1"/>
  <c r="AK7" i="1"/>
  <c r="AK11" i="1"/>
  <c r="AK15" i="1"/>
  <c r="AK19" i="1"/>
  <c r="AK23" i="1"/>
  <c r="AK27" i="1"/>
  <c r="AK31" i="1"/>
  <c r="AK35" i="1"/>
  <c r="AK39" i="1"/>
  <c r="AK43" i="1"/>
  <c r="AK47" i="1"/>
  <c r="AK51" i="1"/>
  <c r="AK55" i="1"/>
  <c r="AK59" i="1"/>
  <c r="AK63" i="1"/>
  <c r="AK67" i="1"/>
  <c r="AK71" i="1"/>
  <c r="AK75" i="1"/>
  <c r="AK79" i="1"/>
  <c r="AK83" i="1"/>
  <c r="AK87" i="1"/>
  <c r="AM4" i="1"/>
  <c r="AL7" i="1"/>
  <c r="AL8" i="1"/>
  <c r="AL11" i="1"/>
  <c r="AL12" i="1"/>
  <c r="AL15" i="1"/>
  <c r="AL16" i="1"/>
  <c r="AL19" i="1"/>
  <c r="AL20" i="1"/>
  <c r="AL23" i="1"/>
  <c r="AL24" i="1"/>
  <c r="AL27" i="1"/>
  <c r="AL28" i="1"/>
  <c r="AL31" i="1"/>
  <c r="AL32" i="1"/>
  <c r="AL35" i="1"/>
  <c r="AL36" i="1"/>
  <c r="AL39" i="1"/>
  <c r="AL40" i="1"/>
  <c r="AL43" i="1"/>
  <c r="AL44" i="1"/>
  <c r="AL47" i="1"/>
  <c r="AL48" i="1"/>
  <c r="AL51" i="1"/>
  <c r="AL52" i="1"/>
  <c r="AL55" i="1"/>
  <c r="AL56" i="1"/>
  <c r="AL59" i="1"/>
  <c r="AL60" i="1"/>
  <c r="AL63" i="1"/>
  <c r="AL64" i="1"/>
  <c r="AL67" i="1"/>
  <c r="AL68" i="1"/>
  <c r="AL71" i="1"/>
  <c r="AL72" i="1"/>
  <c r="AL75" i="1"/>
  <c r="AL76" i="1"/>
  <c r="AL79" i="1"/>
  <c r="AL80" i="1"/>
  <c r="AL83" i="1"/>
  <c r="AL84" i="1"/>
  <c r="AL87" i="1"/>
  <c r="AL88" i="1"/>
  <c r="AK91" i="1"/>
  <c r="AK93" i="1"/>
  <c r="AK95" i="1"/>
  <c r="AK97" i="1"/>
  <c r="AK99" i="1"/>
  <c r="AK101" i="1"/>
  <c r="AK103" i="1"/>
  <c r="AK105" i="1"/>
  <c r="AK107" i="1"/>
  <c r="AK109" i="1"/>
  <c r="AK111" i="1"/>
  <c r="AK113" i="1"/>
  <c r="AK115" i="1"/>
  <c r="AK117" i="1"/>
  <c r="AK119" i="1"/>
  <c r="AK121" i="1"/>
  <c r="AK123" i="1"/>
  <c r="AK125" i="1"/>
  <c r="AK127" i="1"/>
  <c r="AK129" i="1"/>
  <c r="AK133" i="1"/>
  <c r="AK9" i="1"/>
  <c r="AM12" i="1"/>
  <c r="AK25" i="1"/>
  <c r="AM28" i="1"/>
  <c r="AK41" i="1"/>
  <c r="AM44" i="1"/>
  <c r="AK57" i="1"/>
  <c r="AM60" i="1"/>
  <c r="AK73" i="1"/>
  <c r="AM76" i="1"/>
  <c r="AK89" i="1"/>
  <c r="AM95" i="1"/>
  <c r="AK100" i="1"/>
  <c r="AL101" i="1"/>
  <c r="AM111" i="1"/>
  <c r="AK116" i="1"/>
  <c r="AL117" i="1"/>
  <c r="AM127" i="1"/>
  <c r="AK132" i="1"/>
  <c r="AL133" i="1"/>
  <c r="AK137" i="1"/>
  <c r="AL143" i="1"/>
  <c r="AK146" i="1"/>
  <c r="AM149" i="1"/>
  <c r="AK153" i="1"/>
  <c r="AL159" i="1"/>
  <c r="AK162" i="1"/>
  <c r="AM165" i="1"/>
  <c r="AK169" i="1"/>
  <c r="AL175" i="1"/>
  <c r="AK178" i="1"/>
  <c r="AM181" i="1"/>
  <c r="AL4" i="1"/>
  <c r="AK4" i="1"/>
  <c r="AL9" i="1"/>
  <c r="AL10" i="1"/>
  <c r="AL25" i="1"/>
  <c r="AL26" i="1"/>
  <c r="AL41" i="1"/>
  <c r="AL42" i="1"/>
  <c r="AL57" i="1"/>
  <c r="AL58" i="1"/>
  <c r="AL73" i="1"/>
  <c r="AL74" i="1"/>
  <c r="AL89" i="1"/>
  <c r="AK90" i="1"/>
  <c r="AL91" i="1"/>
  <c r="AM101" i="1"/>
  <c r="AK106" i="1"/>
  <c r="AL107" i="1"/>
  <c r="AM117" i="1"/>
  <c r="AK122" i="1"/>
  <c r="AL123" i="1"/>
  <c r="AM133" i="1"/>
  <c r="AL137" i="1"/>
  <c r="AK140" i="1"/>
  <c r="AM143" i="1"/>
  <c r="AK147" i="1"/>
  <c r="AL153" i="1"/>
  <c r="AK156" i="1"/>
  <c r="AM159" i="1"/>
  <c r="AK163" i="1"/>
  <c r="AL169" i="1"/>
  <c r="AK172" i="1"/>
  <c r="AM175" i="1"/>
  <c r="AK179" i="1"/>
  <c r="AK5" i="1"/>
  <c r="AM8" i="1"/>
  <c r="AK21" i="1"/>
  <c r="AM24" i="1"/>
  <c r="AK37" i="1"/>
  <c r="AM40" i="1"/>
  <c r="AK53" i="1"/>
  <c r="AM56" i="1"/>
  <c r="AK69" i="1"/>
  <c r="AM72" i="1"/>
  <c r="AK85" i="1"/>
  <c r="AM88" i="1"/>
  <c r="AM99" i="1"/>
  <c r="AK104" i="1"/>
  <c r="AL105" i="1"/>
  <c r="AM115" i="1"/>
  <c r="AK120" i="1"/>
  <c r="AL121" i="1"/>
  <c r="AM131" i="1"/>
  <c r="AL139" i="1"/>
  <c r="AK142" i="1"/>
  <c r="AM145" i="1"/>
  <c r="AK149" i="1"/>
  <c r="AL155" i="1"/>
  <c r="AK158" i="1"/>
  <c r="AM161" i="1"/>
  <c r="AK165" i="1"/>
  <c r="AL171" i="1"/>
  <c r="AK174" i="1"/>
  <c r="AM177" i="1"/>
  <c r="AK181" i="1"/>
  <c r="AL5" i="1"/>
  <c r="AL6" i="1"/>
  <c r="AL21" i="1"/>
  <c r="AL22" i="1"/>
  <c r="AL37" i="1"/>
  <c r="AL38" i="1"/>
  <c r="AL53" i="1"/>
  <c r="AL54" i="1"/>
  <c r="AL69" i="1"/>
  <c r="AL70" i="1"/>
  <c r="AL85" i="1"/>
  <c r="AL86" i="1"/>
  <c r="AK94" i="1"/>
  <c r="AL95" i="1"/>
  <c r="AM105" i="1"/>
  <c r="AK110" i="1"/>
  <c r="AL111" i="1"/>
  <c r="AM121" i="1"/>
  <c r="AK126" i="1"/>
  <c r="AL127" i="1"/>
  <c r="AK136" i="1"/>
  <c r="AL13" i="1"/>
  <c r="AL14" i="1"/>
  <c r="AL45" i="1"/>
  <c r="AL46" i="1"/>
  <c r="AL77" i="1"/>
  <c r="AL78" i="1"/>
  <c r="AM107" i="1"/>
  <c r="AM141" i="1"/>
  <c r="AK148" i="1"/>
  <c r="AL149" i="1"/>
  <c r="AK155" i="1"/>
  <c r="AL161" i="1"/>
  <c r="AL163" i="1"/>
  <c r="AK168" i="1"/>
  <c r="AM169" i="1"/>
  <c r="AK183" i="1"/>
  <c r="AL17" i="1"/>
  <c r="AL18" i="1"/>
  <c r="AL49" i="1"/>
  <c r="AL81" i="1"/>
  <c r="AM103" i="1"/>
  <c r="AK108" i="1"/>
  <c r="AK112" i="1"/>
  <c r="AK151" i="1"/>
  <c r="AK170" i="1"/>
  <c r="AK177" i="1"/>
  <c r="AM183" i="1"/>
  <c r="AM64" i="1"/>
  <c r="AM109" i="1"/>
  <c r="AK144" i="1"/>
  <c r="AM157" i="1"/>
  <c r="AL165" i="1"/>
  <c r="AK171" i="1"/>
  <c r="AL30" i="1"/>
  <c r="AL61" i="1"/>
  <c r="AM91" i="1"/>
  <c r="AK159" i="1"/>
  <c r="AK166" i="1"/>
  <c r="AM171" i="1"/>
  <c r="AM179" i="1"/>
  <c r="AK33" i="1"/>
  <c r="AK65" i="1"/>
  <c r="AL115" i="1"/>
  <c r="AK118" i="1"/>
  <c r="AM153" i="1"/>
  <c r="AL173" i="1"/>
  <c r="AK17" i="1"/>
  <c r="AM20" i="1"/>
  <c r="AK49" i="1"/>
  <c r="AM52" i="1"/>
  <c r="AK81" i="1"/>
  <c r="AM84" i="1"/>
  <c r="AK98" i="1"/>
  <c r="AL99" i="1"/>
  <c r="AK102" i="1"/>
  <c r="AL103" i="1"/>
  <c r="AK130" i="1"/>
  <c r="AL131" i="1"/>
  <c r="AK134" i="1"/>
  <c r="AK135" i="1"/>
  <c r="AK143" i="1"/>
  <c r="AK150" i="1"/>
  <c r="AM155" i="1"/>
  <c r="AK157" i="1"/>
  <c r="AM163" i="1"/>
  <c r="AK176" i="1"/>
  <c r="AL183" i="1"/>
  <c r="AL50" i="1"/>
  <c r="AL82" i="1"/>
  <c r="AL109" i="1"/>
  <c r="AL113" i="1"/>
  <c r="AL135" i="1"/>
  <c r="AM137" i="1"/>
  <c r="AL157" i="1"/>
  <c r="AM32" i="1"/>
  <c r="AK61" i="1"/>
  <c r="AM113" i="1"/>
  <c r="AK164" i="1"/>
  <c r="AL62" i="1"/>
  <c r="AK138" i="1"/>
  <c r="AM151" i="1"/>
  <c r="AM36" i="1"/>
  <c r="AM68" i="1"/>
  <c r="AL119" i="1"/>
  <c r="AK139" i="1"/>
  <c r="AL147" i="1"/>
  <c r="AK152" i="1"/>
  <c r="AL33" i="1"/>
  <c r="AL34" i="1"/>
  <c r="AL65" i="1"/>
  <c r="AL66" i="1"/>
  <c r="AK92" i="1"/>
  <c r="AL93" i="1"/>
  <c r="AK96" i="1"/>
  <c r="AL97" i="1"/>
  <c r="AM119" i="1"/>
  <c r="AK124" i="1"/>
  <c r="AL125" i="1"/>
  <c r="AK128" i="1"/>
  <c r="AL129" i="1"/>
  <c r="AM139" i="1"/>
  <c r="AK141" i="1"/>
  <c r="AM147" i="1"/>
  <c r="AK160" i="1"/>
  <c r="AL167" i="1"/>
  <c r="AM173" i="1"/>
  <c r="AK180" i="1"/>
  <c r="AL181" i="1"/>
  <c r="AK13" i="1"/>
  <c r="AM16" i="1"/>
  <c r="AK45" i="1"/>
  <c r="AM48" i="1"/>
  <c r="AK77" i="1"/>
  <c r="AM80" i="1"/>
  <c r="AM93" i="1"/>
  <c r="AM97" i="1"/>
  <c r="AM125" i="1"/>
  <c r="AM129" i="1"/>
  <c r="AL141" i="1"/>
  <c r="AK154" i="1"/>
  <c r="AK161" i="1"/>
  <c r="AM167" i="1"/>
  <c r="AK175" i="1"/>
  <c r="AK182" i="1"/>
  <c r="AK29" i="1"/>
  <c r="AM135" i="1"/>
  <c r="AL151" i="1"/>
  <c r="AL177" i="1"/>
  <c r="AL179" i="1"/>
  <c r="AL29" i="1"/>
  <c r="AM123" i="1"/>
  <c r="AK145" i="1"/>
  <c r="AK173" i="1"/>
  <c r="AK114" i="1"/>
  <c r="AL145" i="1"/>
  <c r="AK167" i="1"/>
  <c r="S200" i="1"/>
  <c r="T200" i="1"/>
  <c r="AN15" i="1" l="1"/>
  <c r="AO185" i="1"/>
  <c r="AN188" i="1"/>
  <c r="AO187" i="1"/>
  <c r="AN192" i="1"/>
  <c r="AO190" i="1"/>
  <c r="AN186" i="1"/>
  <c r="AO192" i="1"/>
  <c r="AO189" i="1"/>
  <c r="AN191" i="1"/>
  <c r="AN185" i="1"/>
  <c r="AN189" i="1"/>
  <c r="AN187" i="1"/>
  <c r="AN184" i="1"/>
  <c r="AO186" i="1"/>
  <c r="AO188" i="1"/>
  <c r="AN190" i="1"/>
  <c r="AO184" i="1"/>
  <c r="AO191" i="1"/>
  <c r="AI184" i="1"/>
  <c r="AJ189" i="1"/>
  <c r="AI189" i="1"/>
  <c r="AJ188" i="1"/>
  <c r="AI188" i="1"/>
  <c r="AJ187" i="1"/>
  <c r="AI187" i="1"/>
  <c r="AJ186" i="1"/>
  <c r="AI186" i="1"/>
  <c r="AJ185" i="1"/>
  <c r="AI185" i="1"/>
  <c r="AJ190" i="1"/>
  <c r="AI192" i="1"/>
  <c r="AJ184" i="1"/>
  <c r="AJ192" i="1"/>
  <c r="AI191" i="1"/>
  <c r="AJ191" i="1"/>
  <c r="AI190" i="1"/>
  <c r="AN48" i="1"/>
  <c r="AO165" i="1"/>
  <c r="AN6" i="1"/>
  <c r="AO134" i="1"/>
  <c r="AN173" i="1"/>
  <c r="AN123" i="1"/>
  <c r="AO122" i="1"/>
  <c r="AN177" i="1"/>
  <c r="AO171" i="1"/>
  <c r="AN90" i="1"/>
  <c r="AO169" i="1"/>
  <c r="AO20" i="1"/>
  <c r="AO8" i="1"/>
  <c r="AN139" i="1"/>
  <c r="AO56" i="1"/>
  <c r="AN55" i="1"/>
  <c r="AN156" i="1"/>
  <c r="AN33" i="1"/>
  <c r="AN154" i="1"/>
  <c r="AO61" i="1"/>
  <c r="AN29" i="1"/>
  <c r="AN99" i="1"/>
  <c r="AN150" i="1"/>
  <c r="AO70" i="1"/>
  <c r="AO42" i="1"/>
  <c r="AN131" i="1"/>
  <c r="AN92" i="1"/>
  <c r="AN14" i="1"/>
  <c r="AO59" i="1"/>
  <c r="AN169" i="1"/>
  <c r="AO133" i="1"/>
  <c r="AO151" i="1"/>
  <c r="AO125" i="1"/>
  <c r="AO148" i="1"/>
  <c r="AO119" i="1"/>
  <c r="AN155" i="1"/>
  <c r="AO132" i="1"/>
  <c r="AN144" i="1"/>
  <c r="AO86" i="1"/>
  <c r="AO83" i="1"/>
  <c r="AO69" i="1"/>
  <c r="AO19" i="1"/>
  <c r="AO5" i="1"/>
  <c r="AN27" i="1"/>
  <c r="AO179" i="1"/>
  <c r="AO173" i="1"/>
  <c r="AN28" i="1"/>
  <c r="AO40" i="1"/>
  <c r="AN124" i="1"/>
  <c r="AO6" i="1"/>
  <c r="AN78" i="1"/>
  <c r="AO29" i="1"/>
  <c r="AN87" i="1"/>
  <c r="AN23" i="1"/>
  <c r="AO153" i="1"/>
  <c r="AO182" i="1"/>
  <c r="AO152" i="1"/>
  <c r="AO26" i="1"/>
  <c r="AN65" i="1"/>
  <c r="AO64" i="1"/>
  <c r="AO107" i="1"/>
  <c r="AO129" i="1"/>
  <c r="AO60" i="1"/>
  <c r="AN133" i="1"/>
  <c r="AN8" i="1"/>
  <c r="AO141" i="1"/>
  <c r="AN182" i="1"/>
  <c r="AN118" i="1"/>
  <c r="AN66" i="1"/>
  <c r="AO27" i="1"/>
  <c r="AN61" i="1"/>
  <c r="AO127" i="1"/>
  <c r="AO111" i="1"/>
  <c r="AO177" i="1"/>
  <c r="AN122" i="1"/>
  <c r="AN70" i="1"/>
  <c r="AN64" i="1"/>
  <c r="AO181" i="1"/>
  <c r="AO44" i="1"/>
  <c r="AO183" i="1"/>
  <c r="AO28" i="1"/>
  <c r="AO109" i="1"/>
  <c r="AO146" i="1"/>
  <c r="AN60" i="1"/>
  <c r="AO110" i="1"/>
  <c r="AO96" i="1"/>
  <c r="AN176" i="1"/>
  <c r="AN112" i="1"/>
  <c r="AO22" i="1"/>
  <c r="AN26" i="1"/>
  <c r="AO51" i="1"/>
  <c r="AO37" i="1"/>
  <c r="AN59" i="1"/>
  <c r="AN119" i="1"/>
  <c r="AN68" i="1"/>
  <c r="AN52" i="1"/>
  <c r="AO48" i="1"/>
  <c r="AO117" i="1"/>
  <c r="AO163" i="1"/>
  <c r="AN16" i="1"/>
  <c r="AN183" i="1"/>
  <c r="AO52" i="1"/>
  <c r="AN165" i="1"/>
  <c r="AN12" i="1"/>
  <c r="AO104" i="1"/>
  <c r="AO94" i="1"/>
  <c r="AN172" i="1"/>
  <c r="AN140" i="1"/>
  <c r="AN108" i="1"/>
  <c r="AN58" i="1"/>
  <c r="AO77" i="1"/>
  <c r="AO67" i="1"/>
  <c r="AO45" i="1"/>
  <c r="AO35" i="1"/>
  <c r="AO13" i="1"/>
  <c r="AN81" i="1"/>
  <c r="AN49" i="1"/>
  <c r="AN17" i="1"/>
  <c r="AI22" i="1"/>
  <c r="AJ47" i="1"/>
  <c r="AJ5" i="1"/>
  <c r="AI44" i="1"/>
  <c r="AJ69" i="1"/>
  <c r="AI79" i="1"/>
  <c r="AJ58" i="1"/>
  <c r="AI76" i="1"/>
  <c r="AJ35" i="1"/>
  <c r="AI58" i="1"/>
  <c r="AJ123" i="1"/>
  <c r="AI162" i="1"/>
  <c r="AJ32" i="1"/>
  <c r="AI75" i="1"/>
  <c r="AJ88" i="1"/>
  <c r="AJ113" i="1"/>
  <c r="AI152" i="1"/>
  <c r="AJ18" i="1"/>
  <c r="AJ109" i="1"/>
  <c r="AJ132" i="1"/>
  <c r="AI174" i="1"/>
  <c r="AI11" i="1"/>
  <c r="AI48" i="1"/>
  <c r="AI67" i="1"/>
  <c r="AI21" i="1"/>
  <c r="AJ44" i="1"/>
  <c r="AI101" i="1"/>
  <c r="AI117" i="1"/>
  <c r="AI133" i="1"/>
  <c r="AI149" i="1"/>
  <c r="AI165" i="1"/>
  <c r="AI177" i="1"/>
  <c r="AJ20" i="1"/>
  <c r="AJ143" i="1"/>
  <c r="AJ50" i="1"/>
  <c r="AI129" i="1"/>
  <c r="AJ152" i="1"/>
  <c r="AJ172" i="1"/>
  <c r="AJ59" i="1"/>
  <c r="AJ180" i="1"/>
  <c r="AJ11" i="1"/>
  <c r="AJ75" i="1"/>
  <c r="AI183" i="1"/>
  <c r="AI107" i="1"/>
  <c r="AI86" i="1"/>
  <c r="AI131" i="1"/>
  <c r="AI176" i="1"/>
  <c r="AJ46" i="1"/>
  <c r="AJ142" i="1"/>
  <c r="AI181" i="1"/>
  <c r="AI98" i="1"/>
  <c r="AI179" i="1"/>
  <c r="AJ23" i="1"/>
  <c r="AI62" i="1"/>
  <c r="AI20" i="1"/>
  <c r="AJ45" i="1"/>
  <c r="AJ80" i="1"/>
  <c r="AJ17" i="1"/>
  <c r="AJ40" i="1"/>
  <c r="AJ77" i="1"/>
  <c r="AI61" i="1"/>
  <c r="AJ99" i="1"/>
  <c r="AI138" i="1"/>
  <c r="AJ163" i="1"/>
  <c r="AI9" i="1"/>
  <c r="AI59" i="1"/>
  <c r="AI128" i="1"/>
  <c r="AJ153" i="1"/>
  <c r="AI19" i="1"/>
  <c r="AJ94" i="1"/>
  <c r="AJ134" i="1"/>
  <c r="AJ12" i="1"/>
  <c r="AI25" i="1"/>
  <c r="AJ103" i="1"/>
  <c r="AJ119" i="1"/>
  <c r="AJ135" i="1"/>
  <c r="AJ151" i="1"/>
  <c r="AJ167" i="1"/>
  <c r="AJ178" i="1"/>
  <c r="AJ86" i="1"/>
  <c r="AI166" i="1"/>
  <c r="AJ183" i="1"/>
  <c r="AJ174" i="1"/>
  <c r="AJ73" i="1"/>
  <c r="AJ106" i="1"/>
  <c r="AI49" i="1"/>
  <c r="AJ83" i="1"/>
  <c r="AI127" i="1"/>
  <c r="AJ62" i="1"/>
  <c r="AJ122" i="1"/>
  <c r="AI125" i="1"/>
  <c r="AJ76" i="1"/>
  <c r="AJ159" i="1"/>
  <c r="AJ79" i="1"/>
  <c r="AI157" i="1"/>
  <c r="AJ90" i="1"/>
  <c r="AJ177" i="1"/>
  <c r="AJ124" i="1"/>
  <c r="AI116" i="1"/>
  <c r="AI54" i="1"/>
  <c r="AI12" i="1"/>
  <c r="AJ37" i="1"/>
  <c r="AI23" i="1"/>
  <c r="AI41" i="1"/>
  <c r="AI82" i="1"/>
  <c r="AI5" i="1"/>
  <c r="AJ60" i="1"/>
  <c r="AJ100" i="1"/>
  <c r="AJ141" i="1"/>
  <c r="AJ164" i="1"/>
  <c r="AI108" i="1"/>
  <c r="AI140" i="1"/>
  <c r="AI32" i="1"/>
  <c r="AI134" i="1"/>
  <c r="AI172" i="1"/>
  <c r="AJ68" i="1"/>
  <c r="AI173" i="1"/>
  <c r="AJ130" i="1"/>
  <c r="AJ84" i="1"/>
  <c r="AJ8" i="1"/>
  <c r="AJ49" i="1"/>
  <c r="AI84" i="1"/>
  <c r="AI26" i="1"/>
  <c r="AI106" i="1"/>
  <c r="AJ131" i="1"/>
  <c r="AJ121" i="1"/>
  <c r="AI160" i="1"/>
  <c r="AJ36" i="1"/>
  <c r="AJ87" i="1"/>
  <c r="AJ166" i="1"/>
  <c r="AJ181" i="1"/>
  <c r="AI126" i="1"/>
  <c r="AI158" i="1"/>
  <c r="AI56" i="1"/>
  <c r="AJ114" i="1"/>
  <c r="AJ92" i="1"/>
  <c r="AI45" i="1"/>
  <c r="AI65" i="1"/>
  <c r="AJ165" i="1"/>
  <c r="AI6" i="1"/>
  <c r="AJ31" i="1"/>
  <c r="AI70" i="1"/>
  <c r="AI28" i="1"/>
  <c r="AJ53" i="1"/>
  <c r="AJ85" i="1"/>
  <c r="AI29" i="1"/>
  <c r="AJ107" i="1"/>
  <c r="AI146" i="1"/>
  <c r="AJ171" i="1"/>
  <c r="AI47" i="1"/>
  <c r="AI136" i="1"/>
  <c r="AJ161" i="1"/>
  <c r="AI40" i="1"/>
  <c r="AJ89" i="1"/>
  <c r="AJ148" i="1"/>
  <c r="AI4" i="1"/>
  <c r="AI95" i="1"/>
  <c r="AJ128" i="1"/>
  <c r="AJ160" i="1"/>
  <c r="AI33" i="1"/>
  <c r="AI103" i="1"/>
  <c r="AJ14" i="1"/>
  <c r="AI115" i="1"/>
  <c r="AJ101" i="1"/>
  <c r="AI148" i="1"/>
  <c r="AI99" i="1"/>
  <c r="AJ28" i="1"/>
  <c r="AI150" i="1"/>
  <c r="AI90" i="1"/>
  <c r="AJ71" i="1"/>
  <c r="AI68" i="1"/>
  <c r="AJ56" i="1"/>
  <c r="AJ78" i="1"/>
  <c r="AI50" i="1"/>
  <c r="AI112" i="1"/>
  <c r="AJ137" i="1"/>
  <c r="AI17" i="1"/>
  <c r="AJ150" i="1"/>
  <c r="AI66" i="1"/>
  <c r="AI43" i="1"/>
  <c r="AI77" i="1"/>
  <c r="AI10" i="1"/>
  <c r="AI102" i="1"/>
  <c r="AJ140" i="1"/>
  <c r="AJ149" i="1"/>
  <c r="AI97" i="1"/>
  <c r="AI100" i="1"/>
  <c r="AI141" i="1"/>
  <c r="AI182" i="1"/>
  <c r="AI151" i="1"/>
  <c r="AI171" i="1"/>
  <c r="AI119" i="1"/>
  <c r="AI38" i="1"/>
  <c r="AJ63" i="1"/>
  <c r="AJ21" i="1"/>
  <c r="AI60" i="1"/>
  <c r="AJ42" i="1"/>
  <c r="AI92" i="1"/>
  <c r="AI114" i="1"/>
  <c r="AJ139" i="1"/>
  <c r="AI104" i="1"/>
  <c r="AJ129" i="1"/>
  <c r="AI168" i="1"/>
  <c r="AI24" i="1"/>
  <c r="AI81" i="1"/>
  <c r="AI96" i="1"/>
  <c r="AJ116" i="1"/>
  <c r="AJ157" i="1"/>
  <c r="AJ51" i="1"/>
  <c r="AI105" i="1"/>
  <c r="AI121" i="1"/>
  <c r="AI137" i="1"/>
  <c r="AI153" i="1"/>
  <c r="AI169" i="1"/>
  <c r="AJ25" i="1"/>
  <c r="AI39" i="1"/>
  <c r="AI87" i="1"/>
  <c r="AJ108" i="1"/>
  <c r="AJ146" i="1"/>
  <c r="AI57" i="1"/>
  <c r="AI135" i="1"/>
  <c r="AI155" i="1"/>
  <c r="AJ138" i="1"/>
  <c r="AJ52" i="1"/>
  <c r="AI147" i="1"/>
  <c r="AI63" i="1"/>
  <c r="AJ156" i="1"/>
  <c r="AI72" i="1"/>
  <c r="AJ110" i="1"/>
  <c r="AJ91" i="1"/>
  <c r="AI143" i="1"/>
  <c r="AI14" i="1"/>
  <c r="AJ39" i="1"/>
  <c r="AI36" i="1"/>
  <c r="AJ61" i="1"/>
  <c r="AJ6" i="1"/>
  <c r="AJ22" i="1"/>
  <c r="AJ38" i="1"/>
  <c r="AJ54" i="1"/>
  <c r="AJ70" i="1"/>
  <c r="AJ24" i="1"/>
  <c r="AJ65" i="1"/>
  <c r="AJ93" i="1"/>
  <c r="AJ67" i="1"/>
  <c r="AJ115" i="1"/>
  <c r="AI154" i="1"/>
  <c r="AI15" i="1"/>
  <c r="AJ64" i="1"/>
  <c r="AI80" i="1"/>
  <c r="AJ105" i="1"/>
  <c r="AI144" i="1"/>
  <c r="AJ169" i="1"/>
  <c r="AJ30" i="1"/>
  <c r="AJ118" i="1"/>
  <c r="AJ19" i="1"/>
  <c r="AI88" i="1"/>
  <c r="AJ27" i="1"/>
  <c r="AJ111" i="1"/>
  <c r="AJ117" i="1"/>
  <c r="AJ158" i="1"/>
  <c r="AI35" i="1"/>
  <c r="AJ81" i="1"/>
  <c r="AJ170" i="1"/>
  <c r="AI13" i="1"/>
  <c r="AI109" i="1"/>
  <c r="AI132" i="1"/>
  <c r="AI94" i="1"/>
  <c r="AJ175" i="1"/>
  <c r="AJ133" i="1"/>
  <c r="AJ43" i="1"/>
  <c r="AJ182" i="1"/>
  <c r="AI145" i="1"/>
  <c r="AJ15" i="1"/>
  <c r="AJ26" i="1"/>
  <c r="AI91" i="1"/>
  <c r="AI130" i="1"/>
  <c r="AJ155" i="1"/>
  <c r="AI18" i="1"/>
  <c r="AJ95" i="1"/>
  <c r="AI120" i="1"/>
  <c r="AJ145" i="1"/>
  <c r="AJ34" i="1"/>
  <c r="AI180" i="1"/>
  <c r="AI31" i="1"/>
  <c r="AI124" i="1"/>
  <c r="AI156" i="1"/>
  <c r="AI51" i="1"/>
  <c r="AJ120" i="1"/>
  <c r="AI161" i="1"/>
  <c r="AJ4" i="1"/>
  <c r="AI83" i="1"/>
  <c r="AI16" i="1"/>
  <c r="AI93" i="1"/>
  <c r="AI175" i="1"/>
  <c r="AJ127" i="1"/>
  <c r="AJ162" i="1"/>
  <c r="AI111" i="1"/>
  <c r="AI118" i="1"/>
  <c r="AI37" i="1"/>
  <c r="AI30" i="1"/>
  <c r="AJ55" i="1"/>
  <c r="AJ13" i="1"/>
  <c r="AI52" i="1"/>
  <c r="AJ72" i="1"/>
  <c r="AI170" i="1"/>
  <c r="AJ102" i="1"/>
  <c r="AI7" i="1"/>
  <c r="AI110" i="1"/>
  <c r="AI142" i="1"/>
  <c r="AJ173" i="1"/>
  <c r="AI8" i="1"/>
  <c r="AI53" i="1"/>
  <c r="AI69" i="1"/>
  <c r="AI159" i="1"/>
  <c r="AJ179" i="1"/>
  <c r="AJ48" i="1"/>
  <c r="AI89" i="1"/>
  <c r="AI113" i="1"/>
  <c r="AJ168" i="1"/>
  <c r="AJ10" i="1"/>
  <c r="AI27" i="1"/>
  <c r="AJ98" i="1"/>
  <c r="AJ16" i="1"/>
  <c r="AJ125" i="1"/>
  <c r="AJ112" i="1"/>
  <c r="AJ144" i="1"/>
  <c r="AJ9" i="1"/>
  <c r="AJ176" i="1"/>
  <c r="AI123" i="1"/>
  <c r="AI167" i="1"/>
  <c r="AI74" i="1"/>
  <c r="AJ154" i="1"/>
  <c r="AJ66" i="1"/>
  <c r="AI78" i="1"/>
  <c r="AI139" i="1"/>
  <c r="AJ7" i="1"/>
  <c r="AI46" i="1"/>
  <c r="AJ29" i="1"/>
  <c r="AJ33" i="1"/>
  <c r="AI55" i="1"/>
  <c r="AJ96" i="1"/>
  <c r="AI122" i="1"/>
  <c r="AJ147" i="1"/>
  <c r="AI73" i="1"/>
  <c r="AJ41" i="1"/>
  <c r="AI42" i="1"/>
  <c r="AJ97" i="1"/>
  <c r="AI64" i="1"/>
  <c r="AI178" i="1"/>
  <c r="AJ82" i="1"/>
  <c r="AJ126" i="1"/>
  <c r="AJ57" i="1"/>
  <c r="AI164" i="1"/>
  <c r="AJ104" i="1"/>
  <c r="AI163" i="1"/>
  <c r="AJ74" i="1"/>
  <c r="AJ136" i="1"/>
  <c r="AI85" i="1"/>
  <c r="AI34" i="1"/>
  <c r="AI71" i="1"/>
  <c r="AO143" i="1"/>
  <c r="AN153" i="1"/>
  <c r="AN143" i="1"/>
  <c r="AO137" i="1"/>
  <c r="AN101" i="1"/>
  <c r="AN115" i="1"/>
  <c r="AO93" i="1"/>
  <c r="AN135" i="1"/>
  <c r="AN181" i="1"/>
  <c r="AN95" i="1"/>
  <c r="AN170" i="1"/>
  <c r="AN138" i="1"/>
  <c r="AN106" i="1"/>
  <c r="AO58" i="1"/>
  <c r="AO38" i="1"/>
  <c r="AN46" i="1"/>
  <c r="AO128" i="1"/>
  <c r="AN77" i="1"/>
  <c r="AN45" i="1"/>
  <c r="AN13" i="1"/>
  <c r="AO160" i="1"/>
  <c r="AO12" i="1"/>
  <c r="AO123" i="1"/>
  <c r="AO113" i="1"/>
  <c r="AN32" i="1"/>
  <c r="AN91" i="1"/>
  <c r="AN80" i="1"/>
  <c r="AN24" i="1"/>
  <c r="AO180" i="1"/>
  <c r="AN44" i="1"/>
  <c r="AO145" i="1"/>
  <c r="AO24" i="1"/>
  <c r="AO112" i="1"/>
  <c r="AO102" i="1"/>
  <c r="AN166" i="1"/>
  <c r="AN134" i="1"/>
  <c r="AN102" i="1"/>
  <c r="AN38" i="1"/>
  <c r="AO120" i="1"/>
  <c r="AO85" i="1"/>
  <c r="AO75" i="1"/>
  <c r="AO53" i="1"/>
  <c r="AO43" i="1"/>
  <c r="AO21" i="1"/>
  <c r="AO11" i="1"/>
  <c r="AN75" i="1"/>
  <c r="AN43" i="1"/>
  <c r="AN11" i="1"/>
  <c r="AN159" i="1"/>
  <c r="AN113" i="1"/>
  <c r="AN36" i="1"/>
  <c r="AO16" i="1"/>
  <c r="AO150" i="1"/>
  <c r="AO154" i="1"/>
  <c r="AO36" i="1"/>
  <c r="AO178" i="1"/>
  <c r="AN160" i="1"/>
  <c r="AN128" i="1"/>
  <c r="AN96" i="1"/>
  <c r="AO74" i="1"/>
  <c r="AO54" i="1"/>
  <c r="AO10" i="1"/>
  <c r="AN34" i="1"/>
  <c r="AO4" i="1"/>
  <c r="AN71" i="1"/>
  <c r="AN39" i="1"/>
  <c r="AN7" i="1"/>
  <c r="AO32" i="1"/>
  <c r="AO159" i="1"/>
  <c r="AO95" i="1"/>
  <c r="AO176" i="1"/>
  <c r="AO175" i="1"/>
  <c r="AO149" i="1"/>
  <c r="AO97" i="1"/>
  <c r="AO144" i="1"/>
  <c r="AN175" i="1"/>
  <c r="AN97" i="1"/>
  <c r="AN56" i="1"/>
  <c r="AO157" i="1"/>
  <c r="AN109" i="1"/>
  <c r="AO84" i="1"/>
  <c r="AO162" i="1"/>
  <c r="AO121" i="1"/>
  <c r="AN171" i="1"/>
  <c r="AO136" i="1"/>
  <c r="AO115" i="1"/>
  <c r="AO88" i="1"/>
  <c r="AN168" i="1"/>
  <c r="AN152" i="1"/>
  <c r="AN136" i="1"/>
  <c r="AN120" i="1"/>
  <c r="AN104" i="1"/>
  <c r="AN62" i="1"/>
  <c r="AN30" i="1"/>
  <c r="AN89" i="1"/>
  <c r="AN73" i="1"/>
  <c r="AN57" i="1"/>
  <c r="AN41" i="1"/>
  <c r="AN25" i="1"/>
  <c r="AN9" i="1"/>
  <c r="AN179" i="1"/>
  <c r="AN147" i="1"/>
  <c r="AO166" i="1"/>
  <c r="AO170" i="1"/>
  <c r="AN163" i="1"/>
  <c r="AN84" i="1"/>
  <c r="AO142" i="1"/>
  <c r="AN107" i="1"/>
  <c r="AN117" i="1"/>
  <c r="AO147" i="1"/>
  <c r="AN88" i="1"/>
  <c r="AN151" i="1"/>
  <c r="AO139" i="1"/>
  <c r="AN111" i="1"/>
  <c r="AO168" i="1"/>
  <c r="AN105" i="1"/>
  <c r="AO130" i="1"/>
  <c r="AO118" i="1"/>
  <c r="AN180" i="1"/>
  <c r="AN164" i="1"/>
  <c r="AN148" i="1"/>
  <c r="AN132" i="1"/>
  <c r="AN116" i="1"/>
  <c r="AN100" i="1"/>
  <c r="AN4" i="1"/>
  <c r="AN86" i="1"/>
  <c r="AN54" i="1"/>
  <c r="AN22" i="1"/>
  <c r="AO126" i="1"/>
  <c r="AN85" i="1"/>
  <c r="AN69" i="1"/>
  <c r="AN53" i="1"/>
  <c r="AN37" i="1"/>
  <c r="AN21" i="1"/>
  <c r="AN5" i="1"/>
  <c r="AN157" i="1"/>
  <c r="AO174" i="1"/>
  <c r="AO76" i="1"/>
  <c r="AN145" i="1"/>
  <c r="AO91" i="1"/>
  <c r="AO172" i="1"/>
  <c r="AN161" i="1"/>
  <c r="AN141" i="1"/>
  <c r="AO80" i="1"/>
  <c r="AN20" i="1"/>
  <c r="AO167" i="1"/>
  <c r="AO135" i="1"/>
  <c r="AN40" i="1"/>
  <c r="AN167" i="1"/>
  <c r="AN125" i="1"/>
  <c r="AO103" i="1"/>
  <c r="AO68" i="1"/>
  <c r="AO155" i="1"/>
  <c r="AN76" i="1"/>
  <c r="AO131" i="1"/>
  <c r="AO72" i="1"/>
  <c r="AO108" i="1"/>
  <c r="AO100" i="1"/>
  <c r="AO92" i="1"/>
  <c r="AN178" i="1"/>
  <c r="AN162" i="1"/>
  <c r="AN146" i="1"/>
  <c r="AN130" i="1"/>
  <c r="AN114" i="1"/>
  <c r="AN98" i="1"/>
  <c r="AO82" i="1"/>
  <c r="AO66" i="1"/>
  <c r="AO50" i="1"/>
  <c r="AO34" i="1"/>
  <c r="AO18" i="1"/>
  <c r="AN82" i="1"/>
  <c r="AN50" i="1"/>
  <c r="AN18" i="1"/>
  <c r="AO124" i="1"/>
  <c r="AO89" i="1"/>
  <c r="AO81" i="1"/>
  <c r="AO73" i="1"/>
  <c r="AO65" i="1"/>
  <c r="AO57" i="1"/>
  <c r="AO49" i="1"/>
  <c r="AO41" i="1"/>
  <c r="AO33" i="1"/>
  <c r="AO25" i="1"/>
  <c r="AO17" i="1"/>
  <c r="AO9" i="1"/>
  <c r="AN83" i="1"/>
  <c r="AN67" i="1"/>
  <c r="AN51" i="1"/>
  <c r="AN35" i="1"/>
  <c r="AN19" i="1"/>
  <c r="AN137" i="1"/>
  <c r="AO140" i="1"/>
  <c r="AO158" i="1"/>
  <c r="AN103" i="1"/>
  <c r="AO156" i="1"/>
  <c r="AO101" i="1"/>
  <c r="AO138" i="1"/>
  <c r="AN129" i="1"/>
  <c r="AN72" i="1"/>
  <c r="AO164" i="1"/>
  <c r="AN93" i="1"/>
  <c r="AN149" i="1"/>
  <c r="AN127" i="1"/>
  <c r="AO105" i="1"/>
  <c r="AO161" i="1"/>
  <c r="AN121" i="1"/>
  <c r="AO99" i="1"/>
  <c r="AO114" i="1"/>
  <c r="AO106" i="1"/>
  <c r="AO98" i="1"/>
  <c r="AO90" i="1"/>
  <c r="AN174" i="1"/>
  <c r="AN158" i="1"/>
  <c r="AN142" i="1"/>
  <c r="AN126" i="1"/>
  <c r="AN110" i="1"/>
  <c r="AN94" i="1"/>
  <c r="AO78" i="1"/>
  <c r="AO62" i="1"/>
  <c r="AO46" i="1"/>
  <c r="AO30" i="1"/>
  <c r="AO14" i="1"/>
  <c r="AN74" i="1"/>
  <c r="AN42" i="1"/>
  <c r="AN10" i="1"/>
  <c r="AO116" i="1"/>
  <c r="AO87" i="1"/>
  <c r="AO79" i="1"/>
  <c r="AO71" i="1"/>
  <c r="AO63" i="1"/>
  <c r="AO55" i="1"/>
  <c r="AO47" i="1"/>
  <c r="AO39" i="1"/>
  <c r="AO31" i="1"/>
  <c r="AO23" i="1"/>
  <c r="AO15" i="1"/>
  <c r="AO7" i="1"/>
  <c r="AN79" i="1"/>
  <c r="AN63" i="1"/>
  <c r="AN47" i="1"/>
  <c r="AN31" i="1"/>
</calcChain>
</file>

<file path=xl/connections.xml><?xml version="1.0" encoding="utf-8"?>
<connections xmlns="http://schemas.openxmlformats.org/spreadsheetml/2006/main">
  <connection id="1" name="2222mg1" type="6" refreshedVersion="0" background="1" saveData="1">
    <textPr sourceFile="\\ASSURE\data\sediment_QA\SLQA\SLQA 2-2002\Results\2222mg.txt">
      <textFields count="3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65mg" type="6" refreshedVersion="0" background="1" saveData="1">
    <textPr sourceFile="\\ASSURE\data\sediment_QA\SLQA\SLQA 2-2002\Results\65mg.txt">
      <textFields count="3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<sst xmlns="http://schemas.openxmlformats.org/spreadsheetml/2006/main" count="785" uniqueCount="154">
  <si>
    <t>Reported</t>
  </si>
  <si>
    <t>Reported Sediment</t>
  </si>
  <si>
    <t>Actual Sediment</t>
  </si>
  <si>
    <t>Concentration</t>
  </si>
  <si>
    <t>Actual</t>
  </si>
  <si>
    <t>Sediment</t>
  </si>
  <si>
    <t>Fines</t>
  </si>
  <si>
    <t>Lab</t>
  </si>
  <si>
    <t>Sample</t>
  </si>
  <si>
    <t xml:space="preserve">Concentration </t>
  </si>
  <si>
    <t>Sand</t>
  </si>
  <si>
    <t xml:space="preserve">Sediment </t>
  </si>
  <si>
    <t xml:space="preserve"> Weight</t>
  </si>
  <si>
    <t>(mg/L)</t>
  </si>
  <si>
    <t>CN</t>
  </si>
  <si>
    <t>CVO</t>
  </si>
  <si>
    <t>IA</t>
  </si>
  <si>
    <t>IL</t>
  </si>
  <si>
    <t>KY</t>
  </si>
  <si>
    <t xml:space="preserve">LA </t>
  </si>
  <si>
    <t>MO</t>
  </si>
  <si>
    <t>MT</t>
  </si>
  <si>
    <t>%</t>
  </si>
  <si>
    <t>Median</t>
  </si>
  <si>
    <t>Name</t>
  </si>
  <si>
    <t>CA-GM</t>
  </si>
  <si>
    <t>USACE</t>
  </si>
  <si>
    <t>Terry Heinert</t>
  </si>
  <si>
    <t>Cheryl Joseph</t>
  </si>
  <si>
    <t>Arlene Sondergaard</t>
  </si>
  <si>
    <t xml:space="preserve">Participating Laboratories </t>
  </si>
  <si>
    <t>USGS Laboratories</t>
  </si>
  <si>
    <t>USGS Sediment Laboratory Quality Assurance Project</t>
  </si>
  <si>
    <t>MDPH</t>
  </si>
  <si>
    <t>WSLH</t>
  </si>
  <si>
    <t>GCMRC</t>
  </si>
  <si>
    <t>Lynda Seeger</t>
  </si>
  <si>
    <t>UWSP</t>
  </si>
  <si>
    <t>VDCLS</t>
  </si>
  <si>
    <t>CA</t>
  </si>
  <si>
    <t>&lt; 0.002</t>
  </si>
  <si>
    <t>&lt; 0.004</t>
  </si>
  <si>
    <t>&lt; 0.008</t>
  </si>
  <si>
    <t>&lt; 0.016</t>
  </si>
  <si>
    <t>&lt; 0.031</t>
  </si>
  <si>
    <t>Sharyl Holthus</t>
  </si>
  <si>
    <t>Weight (g)</t>
  </si>
  <si>
    <t>DHHS</t>
  </si>
  <si>
    <t>Sample ID</t>
  </si>
  <si>
    <t>Net Weight (g)</t>
  </si>
  <si>
    <t>Water</t>
  </si>
  <si>
    <t>Volume (mL)</t>
  </si>
  <si>
    <t>% Difference</t>
  </si>
  <si>
    <t>Lab ID#</t>
  </si>
  <si>
    <t>Median =</t>
  </si>
  <si>
    <t>25th =</t>
  </si>
  <si>
    <t>75th =</t>
  </si>
  <si>
    <t>Fps =</t>
  </si>
  <si>
    <t>Med -3 Fps</t>
  </si>
  <si>
    <t>Med +3 Fps</t>
  </si>
  <si>
    <t>Med -5%</t>
  </si>
  <si>
    <t>Med +5%</t>
  </si>
  <si>
    <t>Sediment Concentration</t>
  </si>
  <si>
    <t>11-USGS</t>
  </si>
  <si>
    <t>14-USGS</t>
  </si>
  <si>
    <t>15-USGS</t>
  </si>
  <si>
    <t>17-USGS</t>
  </si>
  <si>
    <t>18-USGS</t>
  </si>
  <si>
    <t>19-USGS</t>
  </si>
  <si>
    <t>20-USGS</t>
  </si>
  <si>
    <t>25-USGS</t>
  </si>
  <si>
    <t>Fines Split</t>
  </si>
  <si>
    <t>Sand Split</t>
  </si>
  <si>
    <t>Sediment Weight</t>
  </si>
  <si>
    <t>Maximim =</t>
  </si>
  <si>
    <t>Minimum =</t>
  </si>
  <si>
    <t>for chart scale</t>
  </si>
  <si>
    <t>Graham Matthews &amp; Associates (CA-GM)</t>
  </si>
  <si>
    <t>Canadian Environmental Laboratory (CN)</t>
  </si>
  <si>
    <t>UWSP - Environmental Task Force Laboratory (UWSP)</t>
  </si>
  <si>
    <t>Wisconsin State Lab of Hygiene (WSLH)</t>
  </si>
  <si>
    <t>Virginia Divison of Consolidated Laboratory Services (VDCLS)</t>
  </si>
  <si>
    <t>US ACE - Coastal and Hydraulics Laboratory (USACE)</t>
  </si>
  <si>
    <t>HRCEL</t>
  </si>
  <si>
    <t>Humboldt Redwood Company Environmental Lab (HRCEL)</t>
  </si>
  <si>
    <t>Target Fines</t>
  </si>
  <si>
    <t>Weight (mg)</t>
  </si>
  <si>
    <t>Target</t>
  </si>
  <si>
    <t>Target Sand</t>
  </si>
  <si>
    <t>SSC (mg/L)</t>
  </si>
  <si>
    <t>0.125-0.250 mm</t>
  </si>
  <si>
    <t>Cascades Volcano Observatory (CVO)</t>
  </si>
  <si>
    <t>Iowa Water Science Center (IA)</t>
  </si>
  <si>
    <t>Kentucky Water Science Center (KY)</t>
  </si>
  <si>
    <t>Missouri Water Science Center (MO)</t>
  </si>
  <si>
    <t>Grand Canyon Monitoring and Research Center (GCMRC)</t>
  </si>
  <si>
    <t>Montana Water Science Center (MT)</t>
  </si>
  <si>
    <t>Louisiana Water Science Center (LA)</t>
  </si>
  <si>
    <t>California Water Science Center (CA)</t>
  </si>
  <si>
    <t>SRWQL</t>
  </si>
  <si>
    <t>Spraugue River Water Quality Laboratory (SRWQL)</t>
  </si>
  <si>
    <t>Public Health Madison &amp; Dane County (MDPH)</t>
  </si>
  <si>
    <t>Nebraska Public Health Environmental Laboratory (DHHS)</t>
  </si>
  <si>
    <t>Comments</t>
  </si>
  <si>
    <t>Target Sed</t>
  </si>
  <si>
    <t>Analyst</t>
  </si>
  <si>
    <t>Illinois State Water Survey (IL)</t>
  </si>
  <si>
    <t>Brooke Pittman</t>
  </si>
  <si>
    <t>Kimberly Attig</t>
  </si>
  <si>
    <t>Tom Sabol</t>
  </si>
  <si>
    <t>J. Thorngate</t>
  </si>
  <si>
    <t>10-Other</t>
  </si>
  <si>
    <t>13-Other</t>
  </si>
  <si>
    <t>16-Other</t>
  </si>
  <si>
    <t>23-Other</t>
  </si>
  <si>
    <t>27-Other</t>
  </si>
  <si>
    <t>28-Other</t>
  </si>
  <si>
    <t>29-Other</t>
  </si>
  <si>
    <t>30-Other</t>
  </si>
  <si>
    <t>31-Other</t>
  </si>
  <si>
    <t>34-Other</t>
  </si>
  <si>
    <t>36-Other</t>
  </si>
  <si>
    <t>Contract/Volunteer Laboratories</t>
  </si>
  <si>
    <t>Thomas Kirklin</t>
  </si>
  <si>
    <t>Nadine LePore</t>
  </si>
  <si>
    <t>Keith Lackey</t>
  </si>
  <si>
    <t>Elizabeth Steen</t>
  </si>
  <si>
    <t>Sierra Keller</t>
  </si>
  <si>
    <t>Arizona Test Dust</t>
  </si>
  <si>
    <t>&lt;0.063 mm</t>
  </si>
  <si>
    <t>LA</t>
  </si>
  <si>
    <t>NM</t>
  </si>
  <si>
    <t>12-USGS</t>
  </si>
  <si>
    <t>Jessica Stiles</t>
  </si>
  <si>
    <t>Sample Specifications for SLQA Study 2-2016</t>
  </si>
  <si>
    <t>(conducted Oct/Nov 2016)</t>
  </si>
  <si>
    <t>Sand %</t>
  </si>
  <si>
    <t>Volume (L)</t>
  </si>
  <si>
    <t>Participating Laboratories - Study 2, 2016</t>
  </si>
  <si>
    <t>New Mexico Water Science Center (NM)</t>
  </si>
  <si>
    <t>SF</t>
  </si>
  <si>
    <t>40-Other</t>
  </si>
  <si>
    <t>Kristi Wrigley</t>
  </si>
  <si>
    <t>J. Haucke</t>
  </si>
  <si>
    <t>Salmon Forever (SF)</t>
  </si>
  <si>
    <t>Ben Harris</t>
  </si>
  <si>
    <t>Number of Labs: 21</t>
  </si>
  <si>
    <t>Cathy Biehn</t>
  </si>
  <si>
    <t>Michael Simon</t>
  </si>
  <si>
    <t>B. Giddens</t>
  </si>
  <si>
    <t>lost in analysis</t>
  </si>
  <si>
    <t>Stephen Low</t>
  </si>
  <si>
    <t>* 10 mg is the smallest amount I am confident in transferring to bottle</t>
  </si>
  <si>
    <t>bottle broke during shipment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</si>
</sst>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"/>
    <numFmt numFmtId="165" formatCode="0.000"/>
    <numFmt numFmtId="166" formatCode="0.0"/>
    <numFmt numFmtId="167" formatCode="0.00000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name val="Arial Unicode MS"/>
      <family val="2"/>
    </font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sz val="10"/>
      <color indexed="8"/>
      <name val="Arial"/>
      <family val="2"/>
    </font>
    <font>
      <sz val="10"/>
      <color indexed="8"/>
      <name val="Times New Roman"/>
      <family val="1"/>
    </font>
    <font>
      <b/>
      <sz val="10"/>
      <color theme="0" tint="-0.249977111117893"/>
      <name val="Arial"/>
      <family val="2"/>
    </font>
    <font>
      <sz val="10"/>
      <color theme="0" tint="-0.249977111117893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192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165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 applyFill="1" applyBorder="1" applyAlignment="1"/>
    <xf numFmtId="2" fontId="4" fillId="0" borderId="0" xfId="0" applyNumberFormat="1" applyFont="1" applyFill="1" applyBorder="1" applyAlignment="1">
      <alignment horizontal="center"/>
    </xf>
    <xf numFmtId="0" fontId="4" fillId="0" borderId="0" xfId="0" applyFont="1" applyFill="1"/>
    <xf numFmtId="0" fontId="6" fillId="0" borderId="0" xfId="0" applyFont="1" applyFill="1"/>
    <xf numFmtId="0" fontId="4" fillId="0" borderId="0" xfId="0" applyFont="1" applyFill="1" applyBorder="1"/>
    <xf numFmtId="2" fontId="4" fillId="0" borderId="0" xfId="0" applyNumberFormat="1" applyFont="1" applyBorder="1" applyAlignment="1">
      <alignment horizontal="center"/>
    </xf>
    <xf numFmtId="0" fontId="7" fillId="0" borderId="0" xfId="0" applyFont="1"/>
    <xf numFmtId="14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1" fontId="8" fillId="0" borderId="0" xfId="0" applyNumberFormat="1" applyFont="1" applyBorder="1" applyAlignment="1">
      <alignment horizontal="center"/>
    </xf>
    <xf numFmtId="0" fontId="9" fillId="0" borderId="0" xfId="0" applyFont="1"/>
    <xf numFmtId="1" fontId="2" fillId="0" borderId="0" xfId="0" applyNumberFormat="1" applyFont="1" applyFill="1" applyBorder="1" applyAlignment="1">
      <alignment horizontal="center"/>
    </xf>
    <xf numFmtId="1" fontId="8" fillId="0" borderId="0" xfId="0" applyNumberFormat="1" applyFont="1" applyFill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0" borderId="0" xfId="0" applyFill="1" applyAlignment="1">
      <alignment horizontal="center"/>
    </xf>
    <xf numFmtId="2" fontId="8" fillId="0" borderId="8" xfId="0" applyNumberFormat="1" applyFont="1" applyBorder="1" applyAlignment="1">
      <alignment horizontal="center"/>
    </xf>
    <xf numFmtId="2" fontId="8" fillId="0" borderId="5" xfId="0" applyNumberFormat="1" applyFont="1" applyBorder="1" applyAlignment="1">
      <alignment horizontal="center"/>
    </xf>
    <xf numFmtId="0" fontId="0" fillId="0" borderId="10" xfId="0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49" fontId="2" fillId="0" borderId="5" xfId="0" applyNumberFormat="1" applyFont="1" applyFill="1" applyBorder="1" applyAlignment="1">
      <alignment horizontal="center"/>
    </xf>
    <xf numFmtId="49" fontId="8" fillId="0" borderId="0" xfId="0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7" xfId="0" applyNumberFormat="1" applyBorder="1" applyAlignment="1">
      <alignment horizontal="center"/>
    </xf>
    <xf numFmtId="2" fontId="8" fillId="0" borderId="9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right"/>
    </xf>
    <xf numFmtId="2" fontId="8" fillId="0" borderId="3" xfId="0" applyNumberFormat="1" applyFon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0" fontId="0" fillId="0" borderId="0" xfId="0" applyFill="1"/>
    <xf numFmtId="0" fontId="0" fillId="0" borderId="0" xfId="0" applyFill="1" applyBorder="1"/>
    <xf numFmtId="0" fontId="2" fillId="3" borderId="0" xfId="0" applyFont="1" applyFill="1" applyBorder="1" applyAlignment="1">
      <alignment horizontal="center"/>
    </xf>
    <xf numFmtId="0" fontId="2" fillId="4" borderId="0" xfId="0" applyNumberFormat="1" applyFont="1" applyFill="1" applyBorder="1" applyAlignment="1">
      <alignment horizontal="center"/>
    </xf>
    <xf numFmtId="2" fontId="2" fillId="3" borderId="0" xfId="0" applyNumberFormat="1" applyFont="1" applyFill="1" applyBorder="1" applyAlignment="1">
      <alignment horizontal="center"/>
    </xf>
    <xf numFmtId="166" fontId="8" fillId="3" borderId="0" xfId="0" applyNumberFormat="1" applyFont="1" applyFill="1" applyBorder="1" applyAlignment="1">
      <alignment horizontal="center"/>
    </xf>
    <xf numFmtId="0" fontId="8" fillId="3" borderId="0" xfId="0" applyNumberFormat="1" applyFont="1" applyFill="1" applyBorder="1" applyAlignment="1">
      <alignment horizontal="center"/>
    </xf>
    <xf numFmtId="2" fontId="8" fillId="3" borderId="0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4" borderId="5" xfId="0" applyNumberFormat="1" applyFont="1" applyFill="1" applyBorder="1" applyAlignment="1">
      <alignment horizontal="center"/>
    </xf>
    <xf numFmtId="1" fontId="8" fillId="3" borderId="0" xfId="0" applyNumberFormat="1" applyFont="1" applyFill="1" applyBorder="1" applyAlignment="1">
      <alignment horizontal="center"/>
    </xf>
    <xf numFmtId="0" fontId="5" fillId="0" borderId="0" xfId="0" applyFont="1"/>
    <xf numFmtId="0" fontId="4" fillId="0" borderId="0" xfId="2" applyFont="1"/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5" fillId="0" borderId="11" xfId="1" applyFont="1" applyBorder="1" applyAlignment="1">
      <alignment horizontal="center"/>
    </xf>
    <xf numFmtId="14" fontId="13" fillId="0" borderId="0" xfId="0" applyNumberFormat="1" applyFont="1" applyBorder="1" applyAlignment="1">
      <alignment horizontal="center"/>
    </xf>
    <xf numFmtId="1" fontId="13" fillId="0" borderId="0" xfId="0" applyNumberFormat="1" applyFont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9" fillId="0" borderId="0" xfId="1" applyFont="1" applyFill="1"/>
    <xf numFmtId="0" fontId="4" fillId="0" borderId="0" xfId="1" applyFont="1" applyFill="1"/>
    <xf numFmtId="0" fontId="4" fillId="0" borderId="0" xfId="1" applyFont="1"/>
    <xf numFmtId="0" fontId="4" fillId="0" borderId="0" xfId="1" applyFont="1" applyAlignment="1">
      <alignment horizontal="left"/>
    </xf>
    <xf numFmtId="0" fontId="4" fillId="0" borderId="0" xfId="1" applyFont="1" applyBorder="1" applyAlignment="1">
      <alignment horizontal="center"/>
    </xf>
    <xf numFmtId="0" fontId="4" fillId="0" borderId="0" xfId="2" quotePrefix="1" applyFont="1" applyBorder="1" applyAlignment="1">
      <alignment horizontal="left"/>
    </xf>
    <xf numFmtId="0" fontId="3" fillId="0" borderId="0" xfId="2" applyFont="1" applyBorder="1"/>
    <xf numFmtId="0" fontId="5" fillId="0" borderId="0" xfId="2" applyFont="1" applyBorder="1"/>
    <xf numFmtId="0" fontId="5" fillId="0" borderId="0" xfId="0" applyFont="1" applyBorder="1"/>
    <xf numFmtId="0" fontId="5" fillId="0" borderId="0" xfId="0" applyFont="1" applyBorder="1" applyAlignment="1">
      <alignment horizontal="left"/>
    </xf>
    <xf numFmtId="0" fontId="5" fillId="0" borderId="0" xfId="2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2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166" fontId="2" fillId="3" borderId="0" xfId="0" applyNumberFormat="1" applyFont="1" applyFill="1" applyBorder="1" applyAlignment="1">
      <alignment horizontal="center"/>
    </xf>
    <xf numFmtId="166" fontId="8" fillId="0" borderId="0" xfId="0" applyNumberFormat="1" applyFont="1" applyFill="1" applyBorder="1" applyAlignment="1">
      <alignment horizontal="center"/>
    </xf>
    <xf numFmtId="166" fontId="8" fillId="0" borderId="0" xfId="0" applyNumberFormat="1" applyFont="1" applyBorder="1" applyAlignment="1">
      <alignment horizontal="center"/>
    </xf>
    <xf numFmtId="166" fontId="8" fillId="0" borderId="0" xfId="0" applyNumberFormat="1" applyFont="1" applyAlignment="1">
      <alignment horizontal="center"/>
    </xf>
    <xf numFmtId="166" fontId="10" fillId="0" borderId="0" xfId="1" applyNumberFormat="1" applyFont="1" applyFill="1"/>
    <xf numFmtId="166" fontId="4" fillId="0" borderId="0" xfId="1" applyNumberFormat="1" applyFont="1" applyFill="1"/>
    <xf numFmtId="1" fontId="4" fillId="0" borderId="0" xfId="1" applyNumberFormat="1" applyFont="1"/>
    <xf numFmtId="166" fontId="4" fillId="0" borderId="0" xfId="1" applyNumberFormat="1" applyFont="1"/>
    <xf numFmtId="1" fontId="5" fillId="0" borderId="0" xfId="1" applyNumberFormat="1" applyFont="1" applyAlignment="1">
      <alignment horizontal="center"/>
    </xf>
    <xf numFmtId="166" fontId="5" fillId="0" borderId="0" xfId="1" applyNumberFormat="1" applyFont="1" applyAlignment="1">
      <alignment horizontal="center"/>
    </xf>
    <xf numFmtId="166" fontId="5" fillId="0" borderId="11" xfId="1" applyNumberFormat="1" applyFont="1" applyBorder="1" applyAlignment="1">
      <alignment horizontal="center"/>
    </xf>
    <xf numFmtId="1" fontId="5" fillId="0" borderId="11" xfId="1" applyNumberFormat="1" applyFont="1" applyBorder="1" applyAlignment="1">
      <alignment horizontal="center"/>
    </xf>
    <xf numFmtId="166" fontId="4" fillId="0" borderId="0" xfId="1" applyNumberFormat="1" applyFont="1" applyAlignment="1">
      <alignment horizontal="center"/>
    </xf>
    <xf numFmtId="1" fontId="4" fillId="0" borderId="0" xfId="1" applyNumberFormat="1" applyFont="1" applyAlignment="1">
      <alignment horizontal="center"/>
    </xf>
    <xf numFmtId="166" fontId="4" fillId="0" borderId="0" xfId="1" applyNumberFormat="1" applyFont="1" applyBorder="1" applyAlignment="1">
      <alignment horizontal="center"/>
    </xf>
    <xf numFmtId="1" fontId="4" fillId="0" borderId="0" xfId="1" applyNumberFormat="1" applyFont="1" applyBorder="1" applyAlignment="1">
      <alignment horizontal="center"/>
    </xf>
    <xf numFmtId="0" fontId="4" fillId="0" borderId="0" xfId="1" applyFont="1" applyBorder="1" applyAlignment="1">
      <alignment horizontal="left"/>
    </xf>
    <xf numFmtId="0" fontId="4" fillId="0" borderId="0" xfId="2" applyFont="1" applyBorder="1"/>
    <xf numFmtId="0" fontId="15" fillId="0" borderId="0" xfId="0" applyFont="1" applyFill="1" applyBorder="1" applyAlignment="1">
      <alignment horizontal="center"/>
    </xf>
    <xf numFmtId="2" fontId="15" fillId="0" borderId="0" xfId="0" applyNumberFormat="1" applyFont="1" applyFill="1" applyBorder="1" applyAlignment="1">
      <alignment horizontal="center"/>
    </xf>
    <xf numFmtId="2" fontId="16" fillId="0" borderId="0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5" fillId="0" borderId="0" xfId="0" applyNumberFormat="1" applyFont="1" applyAlignment="1">
      <alignment horizontal="right"/>
    </xf>
    <xf numFmtId="2" fontId="16" fillId="0" borderId="0" xfId="0" applyNumberFormat="1" applyFont="1" applyBorder="1" applyAlignment="1">
      <alignment horizontal="center"/>
    </xf>
    <xf numFmtId="2" fontId="15" fillId="0" borderId="1" xfId="0" applyNumberFormat="1" applyFont="1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17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17" fillId="0" borderId="0" xfId="0" applyFont="1" applyFill="1" applyBorder="1" applyAlignment="1">
      <alignment horizontal="center"/>
    </xf>
    <xf numFmtId="0" fontId="4" fillId="0" borderId="0" xfId="0" applyNumberFormat="1" applyFont="1" applyFill="1"/>
    <xf numFmtId="167" fontId="8" fillId="0" borderId="0" xfId="0" applyNumberFormat="1" applyFont="1" applyBorder="1" applyAlignment="1">
      <alignment horizontal="center"/>
    </xf>
    <xf numFmtId="0" fontId="0" fillId="5" borderId="0" xfId="0" applyFill="1" applyBorder="1" applyAlignment="1">
      <alignment horizontal="center"/>
    </xf>
    <xf numFmtId="166" fontId="0" fillId="5" borderId="0" xfId="0" applyNumberForma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4" fontId="1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2" applyNumberFormat="1" applyFont="1" applyAlignment="1">
      <alignment horizontal="center" vertical="center" wrapText="1"/>
    </xf>
    <xf numFmtId="49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13" fillId="0" borderId="0" xfId="0" applyFont="1" applyFill="1" applyAlignment="1">
      <alignment horizontal="center"/>
    </xf>
    <xf numFmtId="164" fontId="8" fillId="5" borderId="0" xfId="0" applyNumberFormat="1" applyFont="1" applyFill="1" applyBorder="1" applyAlignment="1">
      <alignment horizontal="center"/>
    </xf>
    <xf numFmtId="1" fontId="4" fillId="0" borderId="0" xfId="1" applyNumberFormat="1" applyFont="1" applyFill="1"/>
    <xf numFmtId="1" fontId="5" fillId="0" borderId="0" xfId="0" applyNumberFormat="1" applyFont="1" applyBorder="1"/>
    <xf numFmtId="1" fontId="4" fillId="0" borderId="0" xfId="0" applyNumberFormat="1" applyFont="1" applyBorder="1"/>
    <xf numFmtId="1" fontId="4" fillId="0" borderId="0" xfId="0" applyNumberFormat="1" applyFont="1"/>
    <xf numFmtId="165" fontId="4" fillId="0" borderId="0" xfId="1" applyNumberFormat="1" applyFont="1" applyAlignment="1">
      <alignment horizontal="center"/>
    </xf>
    <xf numFmtId="0" fontId="2" fillId="0" borderId="7" xfId="0" applyNumberFormat="1" applyFont="1" applyBorder="1" applyAlignment="1">
      <alignment horizontal="right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2" fillId="0" borderId="4" xfId="0" applyNumberFormat="1" applyFont="1" applyBorder="1" applyAlignment="1">
      <alignment horizontal="right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164" fontId="2" fillId="3" borderId="0" xfId="0" applyNumberFormat="1" applyFon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8" fillId="0" borderId="0" xfId="0" applyNumberFormat="1" applyFont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3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165" fontId="8" fillId="3" borderId="0" xfId="0" applyNumberFormat="1" applyFont="1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14" fontId="8" fillId="0" borderId="0" xfId="0" applyNumberFormat="1" applyFont="1" applyFill="1" applyBorder="1" applyAlignment="1">
      <alignment horizontal="center"/>
    </xf>
    <xf numFmtId="164" fontId="8" fillId="0" borderId="0" xfId="0" applyNumberFormat="1" applyFont="1" applyFill="1" applyBorder="1" applyAlignment="1">
      <alignment horizontal="center"/>
    </xf>
    <xf numFmtId="2" fontId="8" fillId="0" borderId="0" xfId="0" applyNumberFormat="1" applyFont="1" applyFill="1" applyBorder="1" applyAlignment="1">
      <alignment horizontal="center"/>
    </xf>
    <xf numFmtId="0" fontId="8" fillId="5" borderId="0" xfId="0" applyNumberFormat="1" applyFont="1" applyFill="1" applyBorder="1" applyAlignment="1">
      <alignment horizontal="center"/>
    </xf>
    <xf numFmtId="2" fontId="8" fillId="5" borderId="0" xfId="0" applyNumberFormat="1" applyFont="1" applyFill="1" applyBorder="1" applyAlignment="1">
      <alignment horizontal="center"/>
    </xf>
    <xf numFmtId="166" fontId="8" fillId="5" borderId="0" xfId="0" applyNumberFormat="1" applyFont="1" applyFill="1" applyBorder="1" applyAlignment="1">
      <alignment horizontal="center"/>
    </xf>
    <xf numFmtId="1" fontId="8" fillId="5" borderId="0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5" fillId="0" borderId="14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0" fontId="14" fillId="0" borderId="8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14" fillId="0" borderId="4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15" fillId="0" borderId="0" xfId="0" applyNumberFormat="1" applyFont="1" applyAlignment="1">
      <alignment horizontal="center" wrapText="1"/>
    </xf>
    <xf numFmtId="0" fontId="15" fillId="0" borderId="0" xfId="0" applyFont="1" applyFill="1" applyBorder="1" applyAlignment="1">
      <alignment horizontal="center"/>
    </xf>
    <xf numFmtId="2" fontId="15" fillId="0" borderId="0" xfId="0" applyNumberFormat="1" applyFont="1" applyFill="1" applyBorder="1" applyAlignment="1">
      <alignment horizontal="center"/>
    </xf>
  </cellXfs>
  <cellStyles count="3">
    <cellStyle name="Normal" xfId="0" builtinId="0"/>
    <cellStyle name="Normal_MW_results-2008-2" xfId="1"/>
    <cellStyle name="Normal_Pilot_sample_specs" xfId="2"/>
  </cellStyles>
  <dxfs count="0"/>
  <tableStyles count="0" defaultTableStyle="TableStyleMedium9" defaultPivotStyle="PivotStyleLight16"/>
  <colors>
    <mruColors>
      <color rgb="FFFF6600"/>
      <color rgb="FF0000FF"/>
      <color rgb="FFFFCC00"/>
      <color rgb="FF800080"/>
      <color rgb="FFFF0000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5.xml"/><Relationship Id="rId13" Type="http://schemas.openxmlformats.org/officeDocument/2006/relationships/chartsheet" Target="chartsheets/sheet9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chartsheet" Target="chartsheets/sheet4.xml"/><Relationship Id="rId12" Type="http://schemas.openxmlformats.org/officeDocument/2006/relationships/chartsheet" Target="chartsheets/sheet8.xml"/><Relationship Id="rId17" Type="http://schemas.openxmlformats.org/officeDocument/2006/relationships/chartsheet" Target="chartsheets/sheet13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1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chartsheet" Target="chartsheets/sheet7.xml"/><Relationship Id="rId5" Type="http://schemas.openxmlformats.org/officeDocument/2006/relationships/chartsheet" Target="chartsheets/sheet2.xml"/><Relationship Id="rId15" Type="http://schemas.openxmlformats.org/officeDocument/2006/relationships/chartsheet" Target="chartsheets/sheet11.xml"/><Relationship Id="rId10" Type="http://schemas.openxmlformats.org/officeDocument/2006/relationships/chartsheet" Target="chartsheets/sheet6.xml"/><Relationship Id="rId19" Type="http://schemas.openxmlformats.org/officeDocument/2006/relationships/connections" Target="connections.xml"/><Relationship Id="rId4" Type="http://schemas.openxmlformats.org/officeDocument/2006/relationships/chartsheet" Target="chartsheets/sheet1.xml"/><Relationship Id="rId9" Type="http://schemas.openxmlformats.org/officeDocument/2006/relationships/worksheet" Target="worksheets/sheet4.xml"/><Relationship Id="rId14" Type="http://schemas.openxmlformats.org/officeDocument/2006/relationships/chartsheet" Target="chartsheets/sheet10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USGS Sediment Laboratory Quality Assurance Project - Study 2, 2016
Fine Material Mass Percent Difference Results</a:t>
            </a:r>
          </a:p>
        </c:rich>
      </c:tx>
      <c:layout>
        <c:manualLayout>
          <c:xMode val="edge"/>
          <c:yMode val="edge"/>
          <c:x val="0.20421745546931191"/>
          <c:y val="1.95757925547264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179843288188728E-2"/>
          <c:y val="0.18270795484728666"/>
          <c:w val="0.87014428412874589"/>
          <c:h val="0.5807504078303426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diamond"/>
            <c:size val="4"/>
            <c:spPr>
              <a:noFill/>
              <a:ln w="12700" cap="flat" cmpd="sng">
                <a:solidFill>
                  <a:srgbClr val="0070C0"/>
                </a:solidFill>
                <a:prstDash val="solid"/>
              </a:ln>
            </c:spPr>
          </c:marke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Pt>
            <c:idx val="15"/>
            <c:bubble3D val="0"/>
          </c:dPt>
          <c:dPt>
            <c:idx val="16"/>
            <c:bubble3D val="0"/>
          </c:dPt>
          <c:dPt>
            <c:idx val="17"/>
            <c:bubble3D val="0"/>
          </c:dPt>
          <c:dPt>
            <c:idx val="18"/>
            <c:bubble3D val="0"/>
          </c:dPt>
          <c:dPt>
            <c:idx val="19"/>
            <c:bubble3D val="0"/>
          </c:dPt>
          <c:dPt>
            <c:idx val="20"/>
            <c:bubble3D val="0"/>
          </c:dPt>
          <c:dPt>
            <c:idx val="21"/>
            <c:bubble3D val="0"/>
          </c:dPt>
          <c:dPt>
            <c:idx val="22"/>
            <c:bubble3D val="0"/>
          </c:dPt>
          <c:dPt>
            <c:idx val="23"/>
            <c:bubble3D val="0"/>
          </c:dPt>
          <c:dPt>
            <c:idx val="24"/>
            <c:bubble3D val="0"/>
          </c:dPt>
          <c:dPt>
            <c:idx val="25"/>
            <c:bubble3D val="0"/>
          </c:dPt>
          <c:dPt>
            <c:idx val="26"/>
            <c:bubble3D val="0"/>
          </c:dPt>
          <c:dPt>
            <c:idx val="27"/>
            <c:bubble3D val="0"/>
          </c:dPt>
          <c:dPt>
            <c:idx val="28"/>
            <c:bubble3D val="0"/>
          </c:dPt>
          <c:dPt>
            <c:idx val="29"/>
            <c:bubble3D val="0"/>
          </c:dPt>
          <c:dPt>
            <c:idx val="30"/>
            <c:bubble3D val="0"/>
          </c:dPt>
          <c:dPt>
            <c:idx val="31"/>
            <c:bubble3D val="0"/>
          </c:dPt>
          <c:dPt>
            <c:idx val="32"/>
            <c:bubble3D val="0"/>
          </c:dPt>
          <c:dPt>
            <c:idx val="33"/>
            <c:bubble3D val="0"/>
          </c:dPt>
          <c:dPt>
            <c:idx val="34"/>
            <c:bubble3D val="0"/>
          </c:dPt>
          <c:dPt>
            <c:idx val="35"/>
            <c:bubble3D val="0"/>
          </c:dPt>
          <c:dPt>
            <c:idx val="36"/>
            <c:bubble3D val="0"/>
          </c:dPt>
          <c:dPt>
            <c:idx val="37"/>
            <c:bubble3D val="0"/>
          </c:dPt>
          <c:dPt>
            <c:idx val="38"/>
            <c:bubble3D val="0"/>
          </c:dPt>
          <c:dPt>
            <c:idx val="39"/>
            <c:bubble3D val="0"/>
          </c:dPt>
          <c:dPt>
            <c:idx val="40"/>
            <c:bubble3D val="0"/>
          </c:dPt>
          <c:dPt>
            <c:idx val="41"/>
            <c:bubble3D val="0"/>
          </c:dPt>
          <c:dPt>
            <c:idx val="42"/>
            <c:bubble3D val="0"/>
          </c:dPt>
          <c:dPt>
            <c:idx val="43"/>
            <c:bubble3D val="0"/>
          </c:dPt>
          <c:dPt>
            <c:idx val="44"/>
            <c:bubble3D val="0"/>
          </c:dPt>
          <c:dPt>
            <c:idx val="45"/>
            <c:bubble3D val="0"/>
          </c:dPt>
          <c:dPt>
            <c:idx val="46"/>
            <c:bubble3D val="0"/>
          </c:dPt>
          <c:dPt>
            <c:idx val="47"/>
            <c:bubble3D val="0"/>
          </c:dPt>
          <c:dPt>
            <c:idx val="48"/>
            <c:bubble3D val="0"/>
          </c:dPt>
          <c:dPt>
            <c:idx val="49"/>
            <c:bubble3D val="0"/>
          </c:dPt>
          <c:dPt>
            <c:idx val="50"/>
            <c:bubble3D val="0"/>
          </c:dPt>
          <c:dPt>
            <c:idx val="51"/>
            <c:bubble3D val="0"/>
          </c:dPt>
          <c:dPt>
            <c:idx val="52"/>
            <c:bubble3D val="0"/>
          </c:dPt>
          <c:dPt>
            <c:idx val="53"/>
            <c:bubble3D val="0"/>
          </c:dPt>
          <c:dPt>
            <c:idx val="54"/>
            <c:bubble3D val="0"/>
          </c:dPt>
          <c:dPt>
            <c:idx val="55"/>
            <c:bubble3D val="0"/>
          </c:dPt>
          <c:dPt>
            <c:idx val="56"/>
            <c:bubble3D val="0"/>
          </c:dPt>
          <c:dPt>
            <c:idx val="57"/>
            <c:bubble3D val="0"/>
          </c:dPt>
          <c:dPt>
            <c:idx val="58"/>
            <c:bubble3D val="0"/>
          </c:dPt>
          <c:dPt>
            <c:idx val="59"/>
            <c:bubble3D val="0"/>
          </c:dPt>
          <c:dPt>
            <c:idx val="60"/>
            <c:bubble3D val="0"/>
          </c:dPt>
          <c:dPt>
            <c:idx val="61"/>
            <c:bubble3D val="0"/>
          </c:dPt>
          <c:dPt>
            <c:idx val="62"/>
            <c:bubble3D val="0"/>
          </c:dPt>
          <c:dPt>
            <c:idx val="63"/>
            <c:bubble3D val="0"/>
          </c:dPt>
          <c:dPt>
            <c:idx val="64"/>
            <c:bubble3D val="0"/>
          </c:dPt>
          <c:dPt>
            <c:idx val="65"/>
            <c:bubble3D val="0"/>
          </c:dPt>
          <c:dPt>
            <c:idx val="66"/>
            <c:bubble3D val="0"/>
          </c:dPt>
          <c:dPt>
            <c:idx val="67"/>
            <c:bubble3D val="0"/>
          </c:dPt>
          <c:dPt>
            <c:idx val="68"/>
            <c:bubble3D val="0"/>
          </c:dPt>
          <c:dPt>
            <c:idx val="69"/>
            <c:bubble3D val="0"/>
          </c:dPt>
          <c:dPt>
            <c:idx val="70"/>
            <c:bubble3D val="0"/>
          </c:dPt>
          <c:dPt>
            <c:idx val="71"/>
            <c:bubble3D val="0"/>
          </c:dPt>
          <c:dPt>
            <c:idx val="72"/>
            <c:bubble3D val="0"/>
          </c:dPt>
          <c:dPt>
            <c:idx val="73"/>
            <c:bubble3D val="0"/>
          </c:dPt>
          <c:dPt>
            <c:idx val="74"/>
            <c:bubble3D val="0"/>
          </c:dPt>
          <c:dPt>
            <c:idx val="75"/>
            <c:bubble3D val="0"/>
          </c:dPt>
          <c:dPt>
            <c:idx val="76"/>
            <c:bubble3D val="0"/>
          </c:dPt>
          <c:dPt>
            <c:idx val="77"/>
            <c:bubble3D val="0"/>
          </c:dPt>
          <c:cat>
            <c:strRef>
              <c:f>Results!$B$4:$B$192</c:f>
              <c:strCache>
                <c:ptCount val="18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23-Other</c:v>
                </c:pt>
                <c:pt idx="100">
                  <c:v>23-Other</c:v>
                </c:pt>
                <c:pt idx="101">
                  <c:v>23-Other</c:v>
                </c:pt>
                <c:pt idx="102">
                  <c:v>23-Other</c:v>
                </c:pt>
                <c:pt idx="103">
                  <c:v>23-Other</c:v>
                </c:pt>
                <c:pt idx="104">
                  <c:v>23-Other</c:v>
                </c:pt>
                <c:pt idx="105">
                  <c:v>23-Other</c:v>
                </c:pt>
                <c:pt idx="106">
                  <c:v>23-Other</c:v>
                </c:pt>
                <c:pt idx="107">
                  <c:v>23-Other</c:v>
                </c:pt>
                <c:pt idx="108">
                  <c:v>25-USGS</c:v>
                </c:pt>
                <c:pt idx="109">
                  <c:v>25-USGS</c:v>
                </c:pt>
                <c:pt idx="110">
                  <c:v>25-USGS</c:v>
                </c:pt>
                <c:pt idx="111">
                  <c:v>25-USGS</c:v>
                </c:pt>
                <c:pt idx="112">
                  <c:v>25-USGS</c:v>
                </c:pt>
                <c:pt idx="113">
                  <c:v>25-USGS</c:v>
                </c:pt>
                <c:pt idx="114">
                  <c:v>25-USGS</c:v>
                </c:pt>
                <c:pt idx="115">
                  <c:v>25-USGS</c:v>
                </c:pt>
                <c:pt idx="116">
                  <c:v>25-USGS</c:v>
                </c:pt>
                <c:pt idx="117">
                  <c:v>27-Other</c:v>
                </c:pt>
                <c:pt idx="118">
                  <c:v>27-Other</c:v>
                </c:pt>
                <c:pt idx="119">
                  <c:v>27-Other</c:v>
                </c:pt>
                <c:pt idx="120">
                  <c:v>27-Other</c:v>
                </c:pt>
                <c:pt idx="121">
                  <c:v>27-Other</c:v>
                </c:pt>
                <c:pt idx="122">
                  <c:v>27-Other</c:v>
                </c:pt>
                <c:pt idx="123">
                  <c:v>27-Other</c:v>
                </c:pt>
                <c:pt idx="124">
                  <c:v>27-Other</c:v>
                </c:pt>
                <c:pt idx="125">
                  <c:v>27-Other</c:v>
                </c:pt>
                <c:pt idx="126">
                  <c:v>28-Other</c:v>
                </c:pt>
                <c:pt idx="127">
                  <c:v>28-Other</c:v>
                </c:pt>
                <c:pt idx="128">
                  <c:v>28-Other</c:v>
                </c:pt>
                <c:pt idx="129">
                  <c:v>28-Other</c:v>
                </c:pt>
                <c:pt idx="130">
                  <c:v>28-Other</c:v>
                </c:pt>
                <c:pt idx="131">
                  <c:v>28-Other</c:v>
                </c:pt>
                <c:pt idx="132">
                  <c:v>28-Other</c:v>
                </c:pt>
                <c:pt idx="133">
                  <c:v>28-Other</c:v>
                </c:pt>
                <c:pt idx="134">
                  <c:v>28-Other</c:v>
                </c:pt>
                <c:pt idx="135">
                  <c:v>29-Other</c:v>
                </c:pt>
                <c:pt idx="136">
                  <c:v>29-Other</c:v>
                </c:pt>
                <c:pt idx="137">
                  <c:v>29-Other</c:v>
                </c:pt>
                <c:pt idx="138">
                  <c:v>29-Other</c:v>
                </c:pt>
                <c:pt idx="139">
                  <c:v>29-Other</c:v>
                </c:pt>
                <c:pt idx="140">
                  <c:v>29-Other</c:v>
                </c:pt>
                <c:pt idx="141">
                  <c:v>29-Other</c:v>
                </c:pt>
                <c:pt idx="142">
                  <c:v>29-Other</c:v>
                </c:pt>
                <c:pt idx="143">
                  <c:v>29-Other</c:v>
                </c:pt>
                <c:pt idx="144">
                  <c:v>30-Other</c:v>
                </c:pt>
                <c:pt idx="145">
                  <c:v>30-Other</c:v>
                </c:pt>
                <c:pt idx="146">
                  <c:v>30-Other</c:v>
                </c:pt>
                <c:pt idx="147">
                  <c:v>30-Other</c:v>
                </c:pt>
                <c:pt idx="148">
                  <c:v>30-Other</c:v>
                </c:pt>
                <c:pt idx="149">
                  <c:v>30-Other</c:v>
                </c:pt>
                <c:pt idx="150">
                  <c:v>30-Other</c:v>
                </c:pt>
                <c:pt idx="151">
                  <c:v>30-Other</c:v>
                </c:pt>
                <c:pt idx="152">
                  <c:v>30-Other</c:v>
                </c:pt>
                <c:pt idx="153">
                  <c:v>31-Other</c:v>
                </c:pt>
                <c:pt idx="154">
                  <c:v>31-Other</c:v>
                </c:pt>
                <c:pt idx="155">
                  <c:v>31-Other</c:v>
                </c:pt>
                <c:pt idx="156">
                  <c:v>31-Other</c:v>
                </c:pt>
                <c:pt idx="157">
                  <c:v>31-Other</c:v>
                </c:pt>
                <c:pt idx="158">
                  <c:v>31-Other</c:v>
                </c:pt>
                <c:pt idx="159">
                  <c:v>31-Other</c:v>
                </c:pt>
                <c:pt idx="160">
                  <c:v>31-Other</c:v>
                </c:pt>
                <c:pt idx="161">
                  <c:v>31-Other</c:v>
                </c:pt>
                <c:pt idx="162">
                  <c:v>34-Other</c:v>
                </c:pt>
                <c:pt idx="163">
                  <c:v>34-Other</c:v>
                </c:pt>
                <c:pt idx="164">
                  <c:v>34-Other</c:v>
                </c:pt>
                <c:pt idx="165">
                  <c:v>34-Other</c:v>
                </c:pt>
                <c:pt idx="166">
                  <c:v>34-Other</c:v>
                </c:pt>
                <c:pt idx="167">
                  <c:v>34-Other</c:v>
                </c:pt>
                <c:pt idx="168">
                  <c:v>34-Other</c:v>
                </c:pt>
                <c:pt idx="169">
                  <c:v>34-Other</c:v>
                </c:pt>
                <c:pt idx="170">
                  <c:v>34-Other</c:v>
                </c:pt>
                <c:pt idx="171">
                  <c:v>36-Other</c:v>
                </c:pt>
                <c:pt idx="172">
                  <c:v>36-Other</c:v>
                </c:pt>
                <c:pt idx="173">
                  <c:v>36-Other</c:v>
                </c:pt>
                <c:pt idx="174">
                  <c:v>36-Other</c:v>
                </c:pt>
                <c:pt idx="175">
                  <c:v>36-Other</c:v>
                </c:pt>
                <c:pt idx="176">
                  <c:v>36-Other</c:v>
                </c:pt>
                <c:pt idx="177">
                  <c:v>36-Other</c:v>
                </c:pt>
                <c:pt idx="178">
                  <c:v>36-Other</c:v>
                </c:pt>
                <c:pt idx="179">
                  <c:v>36-Other</c:v>
                </c:pt>
                <c:pt idx="180">
                  <c:v>40-Other</c:v>
                </c:pt>
                <c:pt idx="181">
                  <c:v>40-Other</c:v>
                </c:pt>
                <c:pt idx="182">
                  <c:v>40-Other</c:v>
                </c:pt>
                <c:pt idx="183">
                  <c:v>40-Other</c:v>
                </c:pt>
                <c:pt idx="184">
                  <c:v>40-Other</c:v>
                </c:pt>
                <c:pt idx="185">
                  <c:v>40-Other</c:v>
                </c:pt>
                <c:pt idx="186">
                  <c:v>40-Other</c:v>
                </c:pt>
                <c:pt idx="187">
                  <c:v>40-Other</c:v>
                </c:pt>
                <c:pt idx="188">
                  <c:v>40-Other</c:v>
                </c:pt>
              </c:strCache>
            </c:strRef>
          </c:cat>
          <c:val>
            <c:numRef>
              <c:f>Results!$Q$4:$Q$192</c:f>
              <c:numCache>
                <c:formatCode>0.00</c:formatCode>
                <c:ptCount val="189"/>
                <c:pt idx="4">
                  <c:v>-2.5670945157526179</c:v>
                </c:pt>
                <c:pt idx="6">
                  <c:v>-2.6315789473684301</c:v>
                </c:pt>
                <c:pt idx="12">
                  <c:v>-2.2556390977443561</c:v>
                </c:pt>
                <c:pt idx="13">
                  <c:v>-2.3153252480705673</c:v>
                </c:pt>
                <c:pt idx="14">
                  <c:v>-3.5803497085761853</c:v>
                </c:pt>
                <c:pt idx="15">
                  <c:v>0.69984447900467484</c:v>
                </c:pt>
                <c:pt idx="16">
                  <c:v>1.4005602240896371</c:v>
                </c:pt>
                <c:pt idx="17">
                  <c:v>-0.96458859325434798</c:v>
                </c:pt>
                <c:pt idx="30">
                  <c:v>7.9185520361990864</c:v>
                </c:pt>
                <c:pt idx="31">
                  <c:v>3.0685920577617329</c:v>
                </c:pt>
                <c:pt idx="32">
                  <c:v>1.9512195121951328</c:v>
                </c:pt>
                <c:pt idx="33">
                  <c:v>0.56247488951386593</c:v>
                </c:pt>
                <c:pt idx="34">
                  <c:v>1.7369152385363609</c:v>
                </c:pt>
                <c:pt idx="35">
                  <c:v>4.3803625572543758</c:v>
                </c:pt>
                <c:pt idx="36">
                  <c:v>-8.6956521739130359</c:v>
                </c:pt>
                <c:pt idx="37">
                  <c:v>0</c:v>
                </c:pt>
                <c:pt idx="38">
                  <c:v>-1.6025641025640931</c:v>
                </c:pt>
                <c:pt idx="39">
                  <c:v>-6.0096153846153735</c:v>
                </c:pt>
                <c:pt idx="40">
                  <c:v>-4.3427230046948297</c:v>
                </c:pt>
                <c:pt idx="41">
                  <c:v>-5.1709758131776571</c:v>
                </c:pt>
                <c:pt idx="42">
                  <c:v>38.591549295774641</c:v>
                </c:pt>
                <c:pt idx="43">
                  <c:v>1.6975308641975273</c:v>
                </c:pt>
                <c:pt idx="45">
                  <c:v>-6.7307692307692237</c:v>
                </c:pt>
                <c:pt idx="46">
                  <c:v>-5.6338028169014072</c:v>
                </c:pt>
                <c:pt idx="47">
                  <c:v>-4.0935672514619839</c:v>
                </c:pt>
                <c:pt idx="48">
                  <c:v>-2.3310023310023329</c:v>
                </c:pt>
                <c:pt idx="49">
                  <c:v>-4.7511312217194668</c:v>
                </c:pt>
                <c:pt idx="50">
                  <c:v>-5.2631578947368416</c:v>
                </c:pt>
                <c:pt idx="51">
                  <c:v>-41.324554608830361</c:v>
                </c:pt>
                <c:pt idx="52">
                  <c:v>-2.0662127259920107</c:v>
                </c:pt>
                <c:pt idx="53">
                  <c:v>-3.7142120196027779</c:v>
                </c:pt>
                <c:pt idx="54">
                  <c:v>-3.6036036036036125</c:v>
                </c:pt>
                <c:pt idx="55">
                  <c:v>-0.38461538461538231</c:v>
                </c:pt>
                <c:pt idx="56">
                  <c:v>-1.6666666666666683</c:v>
                </c:pt>
                <c:pt idx="57">
                  <c:v>-3.7593984962406046</c:v>
                </c:pt>
                <c:pt idx="58">
                  <c:v>-6.3754427390791051</c:v>
                </c:pt>
                <c:pt idx="59">
                  <c:v>-4.0930979133226382</c:v>
                </c:pt>
                <c:pt idx="60">
                  <c:v>-0.86819258089977713</c:v>
                </c:pt>
                <c:pt idx="61">
                  <c:v>-2.4288273939876546</c:v>
                </c:pt>
                <c:pt idx="62">
                  <c:v>-0.89095487119891759</c:v>
                </c:pt>
                <c:pt idx="66">
                  <c:v>-3.9627039627039631</c:v>
                </c:pt>
                <c:pt idx="67">
                  <c:v>-2.5583982202447126</c:v>
                </c:pt>
                <c:pt idx="68">
                  <c:v>-3.6764705882352859</c:v>
                </c:pt>
                <c:pt idx="69">
                  <c:v>-3.2475247524752526</c:v>
                </c:pt>
                <c:pt idx="70">
                  <c:v>-3.2951624211264319</c:v>
                </c:pt>
                <c:pt idx="71">
                  <c:v>-2.5811447376911683</c:v>
                </c:pt>
                <c:pt idx="72">
                  <c:v>-3.8759689922480653</c:v>
                </c:pt>
                <c:pt idx="73">
                  <c:v>-1.4423076923076836</c:v>
                </c:pt>
                <c:pt idx="74">
                  <c:v>0.30120481927711706</c:v>
                </c:pt>
                <c:pt idx="75">
                  <c:v>-4.1362530413625311</c:v>
                </c:pt>
                <c:pt idx="76">
                  <c:v>-3.211517165005537</c:v>
                </c:pt>
                <c:pt idx="77">
                  <c:v>-3.0629139072847753</c:v>
                </c:pt>
                <c:pt idx="78">
                  <c:v>-3.9743075070252885</c:v>
                </c:pt>
                <c:pt idx="79">
                  <c:v>-3.9528432732316237</c:v>
                </c:pt>
                <c:pt idx="80">
                  <c:v>-3.2210834553440688</c:v>
                </c:pt>
                <c:pt idx="81">
                  <c:v>19.999999999999996</c:v>
                </c:pt>
                <c:pt idx="82">
                  <c:v>10.945273631840799</c:v>
                </c:pt>
                <c:pt idx="83">
                  <c:v>9.9337748344370826</c:v>
                </c:pt>
                <c:pt idx="84">
                  <c:v>3.3398821218074657</c:v>
                </c:pt>
                <c:pt idx="85">
                  <c:v>2.1965317919075291</c:v>
                </c:pt>
                <c:pt idx="86">
                  <c:v>-7.7110389610389669</c:v>
                </c:pt>
                <c:pt idx="87">
                  <c:v>-4.3530351437699757</c:v>
                </c:pt>
                <c:pt idx="88">
                  <c:v>-3.642157978602325</c:v>
                </c:pt>
                <c:pt idx="89">
                  <c:v>-10.608552631578945</c:v>
                </c:pt>
                <c:pt idx="90">
                  <c:v>-5.3191489361702171</c:v>
                </c:pt>
                <c:pt idx="91">
                  <c:v>-4.6391752577319663</c:v>
                </c:pt>
                <c:pt idx="92">
                  <c:v>-7.0739549839228308</c:v>
                </c:pt>
                <c:pt idx="93">
                  <c:v>-12.020460358056271</c:v>
                </c:pt>
                <c:pt idx="94">
                  <c:v>-8.5324232081911333</c:v>
                </c:pt>
                <c:pt idx="95">
                  <c:v>-6.3930544593528094</c:v>
                </c:pt>
                <c:pt idx="96">
                  <c:v>-3.0849358974358911</c:v>
                </c:pt>
                <c:pt idx="97">
                  <c:v>-1.9836400817995883</c:v>
                </c:pt>
                <c:pt idx="98">
                  <c:v>-1.1063939276984358</c:v>
                </c:pt>
                <c:pt idx="99">
                  <c:v>9.734513274336285</c:v>
                </c:pt>
                <c:pt idx="100">
                  <c:v>-1.8348623853211059</c:v>
                </c:pt>
                <c:pt idx="101">
                  <c:v>-2.7210884353741451</c:v>
                </c:pt>
                <c:pt idx="103">
                  <c:v>-3.0963302752293509</c:v>
                </c:pt>
                <c:pt idx="104">
                  <c:v>-2.7800490596892886</c:v>
                </c:pt>
                <c:pt idx="105">
                  <c:v>-1.9009900990099007</c:v>
                </c:pt>
                <c:pt idx="106">
                  <c:v>0.11789672247111542</c:v>
                </c:pt>
                <c:pt idx="107">
                  <c:v>-0.58739994836043674</c:v>
                </c:pt>
                <c:pt idx="108">
                  <c:v>-3.1249999999999991</c:v>
                </c:pt>
                <c:pt idx="109">
                  <c:v>-3.5175879396985055</c:v>
                </c:pt>
                <c:pt idx="110">
                  <c:v>-10.000000000000011</c:v>
                </c:pt>
                <c:pt idx="111">
                  <c:v>-4.6403712296983795</c:v>
                </c:pt>
                <c:pt idx="112">
                  <c:v>-5.7585825027685607</c:v>
                </c:pt>
                <c:pt idx="113">
                  <c:v>-4.9089469517022941</c:v>
                </c:pt>
                <c:pt idx="114">
                  <c:v>-3.3028253083963501</c:v>
                </c:pt>
                <c:pt idx="115">
                  <c:v>-2.2067363530778183</c:v>
                </c:pt>
                <c:pt idx="116">
                  <c:v>-1.7957134581965652</c:v>
                </c:pt>
                <c:pt idx="153">
                  <c:v>-14.285714285714294</c:v>
                </c:pt>
                <c:pt idx="154">
                  <c:v>-7.4889867841409687</c:v>
                </c:pt>
                <c:pt idx="155">
                  <c:v>-12.374581939799326</c:v>
                </c:pt>
                <c:pt idx="156">
                  <c:v>-9.9750623441396424</c:v>
                </c:pt>
                <c:pt idx="157">
                  <c:v>-7.6646706586826374</c:v>
                </c:pt>
                <c:pt idx="158">
                  <c:v>-8.0099091659785309</c:v>
                </c:pt>
                <c:pt idx="159">
                  <c:v>-7.1174377224199352</c:v>
                </c:pt>
                <c:pt idx="160">
                  <c:v>-6.8680670285579453</c:v>
                </c:pt>
                <c:pt idx="161">
                  <c:v>-1.8710884573198356</c:v>
                </c:pt>
                <c:pt idx="171">
                  <c:v>-3.1496062992125928</c:v>
                </c:pt>
                <c:pt idx="172">
                  <c:v>0</c:v>
                </c:pt>
                <c:pt idx="173">
                  <c:v>-2.194357366771158</c:v>
                </c:pt>
                <c:pt idx="174">
                  <c:v>-2.4663677130044928</c:v>
                </c:pt>
                <c:pt idx="175">
                  <c:v>-3.8238702201622217</c:v>
                </c:pt>
                <c:pt idx="176">
                  <c:v>-3.9268788083953963</c:v>
                </c:pt>
                <c:pt idx="177">
                  <c:v>-3.4925732637494926</c:v>
                </c:pt>
                <c:pt idx="178">
                  <c:v>-2.9479502533394699</c:v>
                </c:pt>
                <c:pt idx="179">
                  <c:v>-1.7300147919480302</c:v>
                </c:pt>
                <c:pt idx="180">
                  <c:v>5.4945054945054794</c:v>
                </c:pt>
                <c:pt idx="181">
                  <c:v>0.54644808743169071</c:v>
                </c:pt>
                <c:pt idx="182">
                  <c:v>-14.576271186440673</c:v>
                </c:pt>
                <c:pt idx="183">
                  <c:v>-4.4354838709677438</c:v>
                </c:pt>
                <c:pt idx="184">
                  <c:v>-9.2378752886835951</c:v>
                </c:pt>
                <c:pt idx="185">
                  <c:v>-7.4529074529074508</c:v>
                </c:pt>
                <c:pt idx="186">
                  <c:v>-7.2545090180360745</c:v>
                </c:pt>
                <c:pt idx="187">
                  <c:v>-5.2864462040055891</c:v>
                </c:pt>
                <c:pt idx="188">
                  <c:v>-2.4835505096116615</c:v>
                </c:pt>
              </c:numCache>
            </c:numRef>
          </c:val>
          <c:smooth val="0"/>
        </c:ser>
        <c:ser>
          <c:idx val="1"/>
          <c:order val="1"/>
          <c:tx>
            <c:v>Median (-3.21 %)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Results!$B$4:$B$192</c:f>
              <c:strCache>
                <c:ptCount val="18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23-Other</c:v>
                </c:pt>
                <c:pt idx="100">
                  <c:v>23-Other</c:v>
                </c:pt>
                <c:pt idx="101">
                  <c:v>23-Other</c:v>
                </c:pt>
                <c:pt idx="102">
                  <c:v>23-Other</c:v>
                </c:pt>
                <c:pt idx="103">
                  <c:v>23-Other</c:v>
                </c:pt>
                <c:pt idx="104">
                  <c:v>23-Other</c:v>
                </c:pt>
                <c:pt idx="105">
                  <c:v>23-Other</c:v>
                </c:pt>
                <c:pt idx="106">
                  <c:v>23-Other</c:v>
                </c:pt>
                <c:pt idx="107">
                  <c:v>23-Other</c:v>
                </c:pt>
                <c:pt idx="108">
                  <c:v>25-USGS</c:v>
                </c:pt>
                <c:pt idx="109">
                  <c:v>25-USGS</c:v>
                </c:pt>
                <c:pt idx="110">
                  <c:v>25-USGS</c:v>
                </c:pt>
                <c:pt idx="111">
                  <c:v>25-USGS</c:v>
                </c:pt>
                <c:pt idx="112">
                  <c:v>25-USGS</c:v>
                </c:pt>
                <c:pt idx="113">
                  <c:v>25-USGS</c:v>
                </c:pt>
                <c:pt idx="114">
                  <c:v>25-USGS</c:v>
                </c:pt>
                <c:pt idx="115">
                  <c:v>25-USGS</c:v>
                </c:pt>
                <c:pt idx="116">
                  <c:v>25-USGS</c:v>
                </c:pt>
                <c:pt idx="117">
                  <c:v>27-Other</c:v>
                </c:pt>
                <c:pt idx="118">
                  <c:v>27-Other</c:v>
                </c:pt>
                <c:pt idx="119">
                  <c:v>27-Other</c:v>
                </c:pt>
                <c:pt idx="120">
                  <c:v>27-Other</c:v>
                </c:pt>
                <c:pt idx="121">
                  <c:v>27-Other</c:v>
                </c:pt>
                <c:pt idx="122">
                  <c:v>27-Other</c:v>
                </c:pt>
                <c:pt idx="123">
                  <c:v>27-Other</c:v>
                </c:pt>
                <c:pt idx="124">
                  <c:v>27-Other</c:v>
                </c:pt>
                <c:pt idx="125">
                  <c:v>27-Other</c:v>
                </c:pt>
                <c:pt idx="126">
                  <c:v>28-Other</c:v>
                </c:pt>
                <c:pt idx="127">
                  <c:v>28-Other</c:v>
                </c:pt>
                <c:pt idx="128">
                  <c:v>28-Other</c:v>
                </c:pt>
                <c:pt idx="129">
                  <c:v>28-Other</c:v>
                </c:pt>
                <c:pt idx="130">
                  <c:v>28-Other</c:v>
                </c:pt>
                <c:pt idx="131">
                  <c:v>28-Other</c:v>
                </c:pt>
                <c:pt idx="132">
                  <c:v>28-Other</c:v>
                </c:pt>
                <c:pt idx="133">
                  <c:v>28-Other</c:v>
                </c:pt>
                <c:pt idx="134">
                  <c:v>28-Other</c:v>
                </c:pt>
                <c:pt idx="135">
                  <c:v>29-Other</c:v>
                </c:pt>
                <c:pt idx="136">
                  <c:v>29-Other</c:v>
                </c:pt>
                <c:pt idx="137">
                  <c:v>29-Other</c:v>
                </c:pt>
                <c:pt idx="138">
                  <c:v>29-Other</c:v>
                </c:pt>
                <c:pt idx="139">
                  <c:v>29-Other</c:v>
                </c:pt>
                <c:pt idx="140">
                  <c:v>29-Other</c:v>
                </c:pt>
                <c:pt idx="141">
                  <c:v>29-Other</c:v>
                </c:pt>
                <c:pt idx="142">
                  <c:v>29-Other</c:v>
                </c:pt>
                <c:pt idx="143">
                  <c:v>29-Other</c:v>
                </c:pt>
                <c:pt idx="144">
                  <c:v>30-Other</c:v>
                </c:pt>
                <c:pt idx="145">
                  <c:v>30-Other</c:v>
                </c:pt>
                <c:pt idx="146">
                  <c:v>30-Other</c:v>
                </c:pt>
                <c:pt idx="147">
                  <c:v>30-Other</c:v>
                </c:pt>
                <c:pt idx="148">
                  <c:v>30-Other</c:v>
                </c:pt>
                <c:pt idx="149">
                  <c:v>30-Other</c:v>
                </c:pt>
                <c:pt idx="150">
                  <c:v>30-Other</c:v>
                </c:pt>
                <c:pt idx="151">
                  <c:v>30-Other</c:v>
                </c:pt>
                <c:pt idx="152">
                  <c:v>30-Other</c:v>
                </c:pt>
                <c:pt idx="153">
                  <c:v>31-Other</c:v>
                </c:pt>
                <c:pt idx="154">
                  <c:v>31-Other</c:v>
                </c:pt>
                <c:pt idx="155">
                  <c:v>31-Other</c:v>
                </c:pt>
                <c:pt idx="156">
                  <c:v>31-Other</c:v>
                </c:pt>
                <c:pt idx="157">
                  <c:v>31-Other</c:v>
                </c:pt>
                <c:pt idx="158">
                  <c:v>31-Other</c:v>
                </c:pt>
                <c:pt idx="159">
                  <c:v>31-Other</c:v>
                </c:pt>
                <c:pt idx="160">
                  <c:v>31-Other</c:v>
                </c:pt>
                <c:pt idx="161">
                  <c:v>31-Other</c:v>
                </c:pt>
                <c:pt idx="162">
                  <c:v>34-Other</c:v>
                </c:pt>
                <c:pt idx="163">
                  <c:v>34-Other</c:v>
                </c:pt>
                <c:pt idx="164">
                  <c:v>34-Other</c:v>
                </c:pt>
                <c:pt idx="165">
                  <c:v>34-Other</c:v>
                </c:pt>
                <c:pt idx="166">
                  <c:v>34-Other</c:v>
                </c:pt>
                <c:pt idx="167">
                  <c:v>34-Other</c:v>
                </c:pt>
                <c:pt idx="168">
                  <c:v>34-Other</c:v>
                </c:pt>
                <c:pt idx="169">
                  <c:v>34-Other</c:v>
                </c:pt>
                <c:pt idx="170">
                  <c:v>34-Other</c:v>
                </c:pt>
                <c:pt idx="171">
                  <c:v>36-Other</c:v>
                </c:pt>
                <c:pt idx="172">
                  <c:v>36-Other</c:v>
                </c:pt>
                <c:pt idx="173">
                  <c:v>36-Other</c:v>
                </c:pt>
                <c:pt idx="174">
                  <c:v>36-Other</c:v>
                </c:pt>
                <c:pt idx="175">
                  <c:v>36-Other</c:v>
                </c:pt>
                <c:pt idx="176">
                  <c:v>36-Other</c:v>
                </c:pt>
                <c:pt idx="177">
                  <c:v>36-Other</c:v>
                </c:pt>
                <c:pt idx="178">
                  <c:v>36-Other</c:v>
                </c:pt>
                <c:pt idx="179">
                  <c:v>36-Other</c:v>
                </c:pt>
                <c:pt idx="180">
                  <c:v>40-Other</c:v>
                </c:pt>
                <c:pt idx="181">
                  <c:v>40-Other</c:v>
                </c:pt>
                <c:pt idx="182">
                  <c:v>40-Other</c:v>
                </c:pt>
                <c:pt idx="183">
                  <c:v>40-Other</c:v>
                </c:pt>
                <c:pt idx="184">
                  <c:v>40-Other</c:v>
                </c:pt>
                <c:pt idx="185">
                  <c:v>40-Other</c:v>
                </c:pt>
                <c:pt idx="186">
                  <c:v>40-Other</c:v>
                </c:pt>
                <c:pt idx="187">
                  <c:v>40-Other</c:v>
                </c:pt>
                <c:pt idx="188">
                  <c:v>40-Other</c:v>
                </c:pt>
              </c:strCache>
            </c:strRef>
          </c:cat>
          <c:val>
            <c:numRef>
              <c:f>Results!$V$4:$V$192</c:f>
              <c:numCache>
                <c:formatCode>0.00</c:formatCode>
                <c:ptCount val="189"/>
                <c:pt idx="0">
                  <c:v>-3.211517165005537</c:v>
                </c:pt>
                <c:pt idx="1">
                  <c:v>-3.211517165005537</c:v>
                </c:pt>
                <c:pt idx="2">
                  <c:v>-3.211517165005537</c:v>
                </c:pt>
                <c:pt idx="3">
                  <c:v>-3.211517165005537</c:v>
                </c:pt>
                <c:pt idx="4">
                  <c:v>-3.211517165005537</c:v>
                </c:pt>
                <c:pt idx="5">
                  <c:v>-3.211517165005537</c:v>
                </c:pt>
                <c:pt idx="6">
                  <c:v>-3.211517165005537</c:v>
                </c:pt>
                <c:pt idx="7">
                  <c:v>-3.211517165005537</c:v>
                </c:pt>
                <c:pt idx="8">
                  <c:v>-3.211517165005537</c:v>
                </c:pt>
                <c:pt idx="9">
                  <c:v>-3.211517165005537</c:v>
                </c:pt>
                <c:pt idx="10">
                  <c:v>-3.211517165005537</c:v>
                </c:pt>
                <c:pt idx="11">
                  <c:v>-3.211517165005537</c:v>
                </c:pt>
                <c:pt idx="12">
                  <c:v>-3.211517165005537</c:v>
                </c:pt>
                <c:pt idx="13">
                  <c:v>-3.211517165005537</c:v>
                </c:pt>
                <c:pt idx="14">
                  <c:v>-3.211517165005537</c:v>
                </c:pt>
                <c:pt idx="15">
                  <c:v>-3.211517165005537</c:v>
                </c:pt>
                <c:pt idx="16">
                  <c:v>-3.211517165005537</c:v>
                </c:pt>
                <c:pt idx="17">
                  <c:v>-3.211517165005537</c:v>
                </c:pt>
                <c:pt idx="18">
                  <c:v>-3.211517165005537</c:v>
                </c:pt>
                <c:pt idx="19">
                  <c:v>-3.211517165005537</c:v>
                </c:pt>
                <c:pt idx="20">
                  <c:v>-3.211517165005537</c:v>
                </c:pt>
                <c:pt idx="21">
                  <c:v>-3.211517165005537</c:v>
                </c:pt>
                <c:pt idx="22">
                  <c:v>-3.211517165005537</c:v>
                </c:pt>
                <c:pt idx="23">
                  <c:v>-3.211517165005537</c:v>
                </c:pt>
                <c:pt idx="24">
                  <c:v>-3.211517165005537</c:v>
                </c:pt>
                <c:pt idx="25">
                  <c:v>-3.211517165005537</c:v>
                </c:pt>
                <c:pt idx="26">
                  <c:v>-3.211517165005537</c:v>
                </c:pt>
                <c:pt idx="27">
                  <c:v>-3.211517165005537</c:v>
                </c:pt>
                <c:pt idx="28">
                  <c:v>-3.211517165005537</c:v>
                </c:pt>
                <c:pt idx="29">
                  <c:v>-3.211517165005537</c:v>
                </c:pt>
                <c:pt idx="30">
                  <c:v>-3.211517165005537</c:v>
                </c:pt>
                <c:pt idx="31">
                  <c:v>-3.211517165005537</c:v>
                </c:pt>
                <c:pt idx="32">
                  <c:v>-3.211517165005537</c:v>
                </c:pt>
                <c:pt idx="33">
                  <c:v>-3.211517165005537</c:v>
                </c:pt>
                <c:pt idx="34">
                  <c:v>-3.211517165005537</c:v>
                </c:pt>
                <c:pt idx="35">
                  <c:v>-3.211517165005537</c:v>
                </c:pt>
                <c:pt idx="36">
                  <c:v>-3.211517165005537</c:v>
                </c:pt>
                <c:pt idx="37">
                  <c:v>-3.211517165005537</c:v>
                </c:pt>
                <c:pt idx="38">
                  <c:v>-3.211517165005537</c:v>
                </c:pt>
                <c:pt idx="39">
                  <c:v>-3.211517165005537</c:v>
                </c:pt>
                <c:pt idx="40">
                  <c:v>-3.211517165005537</c:v>
                </c:pt>
                <c:pt idx="41">
                  <c:v>-3.211517165005537</c:v>
                </c:pt>
                <c:pt idx="42">
                  <c:v>-3.211517165005537</c:v>
                </c:pt>
                <c:pt idx="43">
                  <c:v>-3.211517165005537</c:v>
                </c:pt>
                <c:pt idx="44">
                  <c:v>-3.211517165005537</c:v>
                </c:pt>
                <c:pt idx="45">
                  <c:v>-3.211517165005537</c:v>
                </c:pt>
                <c:pt idx="46">
                  <c:v>-3.211517165005537</c:v>
                </c:pt>
                <c:pt idx="47">
                  <c:v>-3.211517165005537</c:v>
                </c:pt>
                <c:pt idx="48">
                  <c:v>-3.211517165005537</c:v>
                </c:pt>
                <c:pt idx="49">
                  <c:v>-3.211517165005537</c:v>
                </c:pt>
                <c:pt idx="50">
                  <c:v>-3.211517165005537</c:v>
                </c:pt>
                <c:pt idx="51">
                  <c:v>-3.211517165005537</c:v>
                </c:pt>
                <c:pt idx="52">
                  <c:v>-3.211517165005537</c:v>
                </c:pt>
                <c:pt idx="53">
                  <c:v>-3.211517165005537</c:v>
                </c:pt>
                <c:pt idx="54">
                  <c:v>-3.211517165005537</c:v>
                </c:pt>
                <c:pt idx="55">
                  <c:v>-3.211517165005537</c:v>
                </c:pt>
                <c:pt idx="56">
                  <c:v>-3.211517165005537</c:v>
                </c:pt>
                <c:pt idx="57">
                  <c:v>-3.211517165005537</c:v>
                </c:pt>
                <c:pt idx="58">
                  <c:v>-3.211517165005537</c:v>
                </c:pt>
                <c:pt idx="59">
                  <c:v>-3.211517165005537</c:v>
                </c:pt>
                <c:pt idx="60">
                  <c:v>-3.211517165005537</c:v>
                </c:pt>
                <c:pt idx="61">
                  <c:v>-3.211517165005537</c:v>
                </c:pt>
                <c:pt idx="62">
                  <c:v>-3.211517165005537</c:v>
                </c:pt>
                <c:pt idx="63">
                  <c:v>-3.211517165005537</c:v>
                </c:pt>
                <c:pt idx="64">
                  <c:v>-3.211517165005537</c:v>
                </c:pt>
                <c:pt idx="65">
                  <c:v>-3.211517165005537</c:v>
                </c:pt>
                <c:pt idx="66">
                  <c:v>-3.211517165005537</c:v>
                </c:pt>
                <c:pt idx="67">
                  <c:v>-3.211517165005537</c:v>
                </c:pt>
                <c:pt idx="68">
                  <c:v>-3.211517165005537</c:v>
                </c:pt>
                <c:pt idx="69">
                  <c:v>-3.211517165005537</c:v>
                </c:pt>
                <c:pt idx="70">
                  <c:v>-3.211517165005537</c:v>
                </c:pt>
                <c:pt idx="71">
                  <c:v>-3.211517165005537</c:v>
                </c:pt>
                <c:pt idx="72">
                  <c:v>-3.211517165005537</c:v>
                </c:pt>
                <c:pt idx="73">
                  <c:v>-3.211517165005537</c:v>
                </c:pt>
                <c:pt idx="74">
                  <c:v>-3.211517165005537</c:v>
                </c:pt>
                <c:pt idx="75">
                  <c:v>-3.211517165005537</c:v>
                </c:pt>
                <c:pt idx="76">
                  <c:v>-3.211517165005537</c:v>
                </c:pt>
                <c:pt idx="77">
                  <c:v>-3.211517165005537</c:v>
                </c:pt>
                <c:pt idx="78">
                  <c:v>-3.211517165005537</c:v>
                </c:pt>
                <c:pt idx="79">
                  <c:v>-3.211517165005537</c:v>
                </c:pt>
                <c:pt idx="80">
                  <c:v>-3.211517165005537</c:v>
                </c:pt>
                <c:pt idx="81">
                  <c:v>-3.211517165005537</c:v>
                </c:pt>
                <c:pt idx="82">
                  <c:v>-3.211517165005537</c:v>
                </c:pt>
                <c:pt idx="83">
                  <c:v>-3.211517165005537</c:v>
                </c:pt>
                <c:pt idx="84">
                  <c:v>-3.211517165005537</c:v>
                </c:pt>
                <c:pt idx="85">
                  <c:v>-3.211517165005537</c:v>
                </c:pt>
                <c:pt idx="86">
                  <c:v>-3.211517165005537</c:v>
                </c:pt>
                <c:pt idx="87">
                  <c:v>-3.211517165005537</c:v>
                </c:pt>
                <c:pt idx="88">
                  <c:v>-3.211517165005537</c:v>
                </c:pt>
                <c:pt idx="89">
                  <c:v>-3.211517165005537</c:v>
                </c:pt>
                <c:pt idx="90">
                  <c:v>-3.211517165005537</c:v>
                </c:pt>
                <c:pt idx="91">
                  <c:v>-3.211517165005537</c:v>
                </c:pt>
                <c:pt idx="92">
                  <c:v>-3.211517165005537</c:v>
                </c:pt>
                <c:pt idx="93">
                  <c:v>-3.211517165005537</c:v>
                </c:pt>
                <c:pt idx="94">
                  <c:v>-3.211517165005537</c:v>
                </c:pt>
                <c:pt idx="95">
                  <c:v>-3.211517165005537</c:v>
                </c:pt>
                <c:pt idx="96">
                  <c:v>-3.211517165005537</c:v>
                </c:pt>
                <c:pt idx="97">
                  <c:v>-3.211517165005537</c:v>
                </c:pt>
                <c:pt idx="98">
                  <c:v>-3.211517165005537</c:v>
                </c:pt>
                <c:pt idx="99">
                  <c:v>-3.211517165005537</c:v>
                </c:pt>
                <c:pt idx="100">
                  <c:v>-3.211517165005537</c:v>
                </c:pt>
                <c:pt idx="101">
                  <c:v>-3.211517165005537</c:v>
                </c:pt>
                <c:pt idx="102">
                  <c:v>-3.211517165005537</c:v>
                </c:pt>
                <c:pt idx="103">
                  <c:v>-3.211517165005537</c:v>
                </c:pt>
                <c:pt idx="104">
                  <c:v>-3.211517165005537</c:v>
                </c:pt>
                <c:pt idx="105">
                  <c:v>-3.211517165005537</c:v>
                </c:pt>
                <c:pt idx="106">
                  <c:v>-3.211517165005537</c:v>
                </c:pt>
                <c:pt idx="107">
                  <c:v>-3.211517165005537</c:v>
                </c:pt>
                <c:pt idx="108">
                  <c:v>-3.211517165005537</c:v>
                </c:pt>
                <c:pt idx="109">
                  <c:v>-3.211517165005537</c:v>
                </c:pt>
                <c:pt idx="110">
                  <c:v>-3.211517165005537</c:v>
                </c:pt>
                <c:pt idx="111">
                  <c:v>-3.211517165005537</c:v>
                </c:pt>
                <c:pt idx="112">
                  <c:v>-3.211517165005537</c:v>
                </c:pt>
                <c:pt idx="113">
                  <c:v>-3.211517165005537</c:v>
                </c:pt>
                <c:pt idx="114">
                  <c:v>-3.211517165005537</c:v>
                </c:pt>
                <c:pt idx="115">
                  <c:v>-3.211517165005537</c:v>
                </c:pt>
                <c:pt idx="116">
                  <c:v>-3.211517165005537</c:v>
                </c:pt>
                <c:pt idx="117">
                  <c:v>-3.211517165005537</c:v>
                </c:pt>
                <c:pt idx="118">
                  <c:v>-3.211517165005537</c:v>
                </c:pt>
                <c:pt idx="119">
                  <c:v>-3.211517165005537</c:v>
                </c:pt>
                <c:pt idx="120">
                  <c:v>-3.211517165005537</c:v>
                </c:pt>
                <c:pt idx="121">
                  <c:v>-3.211517165005537</c:v>
                </c:pt>
                <c:pt idx="122">
                  <c:v>-3.211517165005537</c:v>
                </c:pt>
                <c:pt idx="123">
                  <c:v>-3.211517165005537</c:v>
                </c:pt>
                <c:pt idx="124">
                  <c:v>-3.211517165005537</c:v>
                </c:pt>
                <c:pt idx="125">
                  <c:v>-3.211517165005537</c:v>
                </c:pt>
                <c:pt idx="126">
                  <c:v>-3.211517165005537</c:v>
                </c:pt>
                <c:pt idx="127">
                  <c:v>-3.211517165005537</c:v>
                </c:pt>
                <c:pt idx="128">
                  <c:v>-3.211517165005537</c:v>
                </c:pt>
                <c:pt idx="129">
                  <c:v>-3.211517165005537</c:v>
                </c:pt>
                <c:pt idx="130">
                  <c:v>-3.211517165005537</c:v>
                </c:pt>
                <c:pt idx="131">
                  <c:v>-3.211517165005537</c:v>
                </c:pt>
                <c:pt idx="132">
                  <c:v>-3.211517165005537</c:v>
                </c:pt>
                <c:pt idx="133">
                  <c:v>-3.211517165005537</c:v>
                </c:pt>
                <c:pt idx="134">
                  <c:v>-3.211517165005537</c:v>
                </c:pt>
                <c:pt idx="135">
                  <c:v>-3.211517165005537</c:v>
                </c:pt>
                <c:pt idx="136">
                  <c:v>-3.211517165005537</c:v>
                </c:pt>
                <c:pt idx="137">
                  <c:v>-3.211517165005537</c:v>
                </c:pt>
                <c:pt idx="138">
                  <c:v>-3.211517165005537</c:v>
                </c:pt>
                <c:pt idx="139">
                  <c:v>-3.211517165005537</c:v>
                </c:pt>
                <c:pt idx="140">
                  <c:v>-3.211517165005537</c:v>
                </c:pt>
                <c:pt idx="141">
                  <c:v>-3.211517165005537</c:v>
                </c:pt>
                <c:pt idx="142">
                  <c:v>-3.211517165005537</c:v>
                </c:pt>
                <c:pt idx="143">
                  <c:v>-3.211517165005537</c:v>
                </c:pt>
                <c:pt idx="144">
                  <c:v>-3.211517165005537</c:v>
                </c:pt>
                <c:pt idx="145">
                  <c:v>-3.211517165005537</c:v>
                </c:pt>
                <c:pt idx="146">
                  <c:v>-3.211517165005537</c:v>
                </c:pt>
                <c:pt idx="147">
                  <c:v>-3.211517165005537</c:v>
                </c:pt>
                <c:pt idx="148">
                  <c:v>-3.211517165005537</c:v>
                </c:pt>
                <c:pt idx="149">
                  <c:v>-3.211517165005537</c:v>
                </c:pt>
                <c:pt idx="150">
                  <c:v>-3.211517165005537</c:v>
                </c:pt>
                <c:pt idx="151">
                  <c:v>-3.211517165005537</c:v>
                </c:pt>
                <c:pt idx="152">
                  <c:v>-3.211517165005537</c:v>
                </c:pt>
                <c:pt idx="153">
                  <c:v>-3.211517165005537</c:v>
                </c:pt>
                <c:pt idx="154">
                  <c:v>-3.211517165005537</c:v>
                </c:pt>
                <c:pt idx="155">
                  <c:v>-3.211517165005537</c:v>
                </c:pt>
                <c:pt idx="156">
                  <c:v>-3.211517165005537</c:v>
                </c:pt>
                <c:pt idx="157">
                  <c:v>-3.211517165005537</c:v>
                </c:pt>
                <c:pt idx="158">
                  <c:v>-3.211517165005537</c:v>
                </c:pt>
                <c:pt idx="159">
                  <c:v>-3.211517165005537</c:v>
                </c:pt>
                <c:pt idx="160">
                  <c:v>-3.211517165005537</c:v>
                </c:pt>
                <c:pt idx="161">
                  <c:v>-3.211517165005537</c:v>
                </c:pt>
                <c:pt idx="162">
                  <c:v>-3.211517165005537</c:v>
                </c:pt>
                <c:pt idx="163">
                  <c:v>-3.211517165005537</c:v>
                </c:pt>
                <c:pt idx="164">
                  <c:v>-3.211517165005537</c:v>
                </c:pt>
                <c:pt idx="165">
                  <c:v>-3.211517165005537</c:v>
                </c:pt>
                <c:pt idx="166">
                  <c:v>-3.211517165005537</c:v>
                </c:pt>
                <c:pt idx="167">
                  <c:v>-3.211517165005537</c:v>
                </c:pt>
                <c:pt idx="168">
                  <c:v>-3.211517165005537</c:v>
                </c:pt>
                <c:pt idx="169">
                  <c:v>-3.211517165005537</c:v>
                </c:pt>
                <c:pt idx="170">
                  <c:v>-3.211517165005537</c:v>
                </c:pt>
                <c:pt idx="171">
                  <c:v>-3.211517165005537</c:v>
                </c:pt>
                <c:pt idx="172">
                  <c:v>-3.211517165005537</c:v>
                </c:pt>
                <c:pt idx="173">
                  <c:v>-3.211517165005537</c:v>
                </c:pt>
                <c:pt idx="174">
                  <c:v>-3.211517165005537</c:v>
                </c:pt>
                <c:pt idx="175">
                  <c:v>-3.211517165005537</c:v>
                </c:pt>
                <c:pt idx="176">
                  <c:v>-3.211517165005537</c:v>
                </c:pt>
                <c:pt idx="177">
                  <c:v>-3.211517165005537</c:v>
                </c:pt>
                <c:pt idx="178">
                  <c:v>-3.211517165005537</c:v>
                </c:pt>
                <c:pt idx="179">
                  <c:v>-3.211517165005537</c:v>
                </c:pt>
                <c:pt idx="180">
                  <c:v>-3.211517165005537</c:v>
                </c:pt>
                <c:pt idx="181">
                  <c:v>-3.211517165005537</c:v>
                </c:pt>
                <c:pt idx="182">
                  <c:v>-3.211517165005537</c:v>
                </c:pt>
                <c:pt idx="183">
                  <c:v>-3.211517165005537</c:v>
                </c:pt>
                <c:pt idx="184">
                  <c:v>-3.211517165005537</c:v>
                </c:pt>
                <c:pt idx="185">
                  <c:v>-3.211517165005537</c:v>
                </c:pt>
                <c:pt idx="186">
                  <c:v>-3.211517165005537</c:v>
                </c:pt>
                <c:pt idx="187">
                  <c:v>-3.211517165005537</c:v>
                </c:pt>
                <c:pt idx="188">
                  <c:v>-3.211517165005537</c:v>
                </c:pt>
              </c:numCache>
            </c:numRef>
          </c:val>
          <c:smooth val="0"/>
        </c:ser>
        <c:ser>
          <c:idx val="2"/>
          <c:order val="2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Results!$B$4:$B$192</c:f>
              <c:strCache>
                <c:ptCount val="18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23-Other</c:v>
                </c:pt>
                <c:pt idx="100">
                  <c:v>23-Other</c:v>
                </c:pt>
                <c:pt idx="101">
                  <c:v>23-Other</c:v>
                </c:pt>
                <c:pt idx="102">
                  <c:v>23-Other</c:v>
                </c:pt>
                <c:pt idx="103">
                  <c:v>23-Other</c:v>
                </c:pt>
                <c:pt idx="104">
                  <c:v>23-Other</c:v>
                </c:pt>
                <c:pt idx="105">
                  <c:v>23-Other</c:v>
                </c:pt>
                <c:pt idx="106">
                  <c:v>23-Other</c:v>
                </c:pt>
                <c:pt idx="107">
                  <c:v>23-Other</c:v>
                </c:pt>
                <c:pt idx="108">
                  <c:v>25-USGS</c:v>
                </c:pt>
                <c:pt idx="109">
                  <c:v>25-USGS</c:v>
                </c:pt>
                <c:pt idx="110">
                  <c:v>25-USGS</c:v>
                </c:pt>
                <c:pt idx="111">
                  <c:v>25-USGS</c:v>
                </c:pt>
                <c:pt idx="112">
                  <c:v>25-USGS</c:v>
                </c:pt>
                <c:pt idx="113">
                  <c:v>25-USGS</c:v>
                </c:pt>
                <c:pt idx="114">
                  <c:v>25-USGS</c:v>
                </c:pt>
                <c:pt idx="115">
                  <c:v>25-USGS</c:v>
                </c:pt>
                <c:pt idx="116">
                  <c:v>25-USGS</c:v>
                </c:pt>
                <c:pt idx="117">
                  <c:v>27-Other</c:v>
                </c:pt>
                <c:pt idx="118">
                  <c:v>27-Other</c:v>
                </c:pt>
                <c:pt idx="119">
                  <c:v>27-Other</c:v>
                </c:pt>
                <c:pt idx="120">
                  <c:v>27-Other</c:v>
                </c:pt>
                <c:pt idx="121">
                  <c:v>27-Other</c:v>
                </c:pt>
                <c:pt idx="122">
                  <c:v>27-Other</c:v>
                </c:pt>
                <c:pt idx="123">
                  <c:v>27-Other</c:v>
                </c:pt>
                <c:pt idx="124">
                  <c:v>27-Other</c:v>
                </c:pt>
                <c:pt idx="125">
                  <c:v>27-Other</c:v>
                </c:pt>
                <c:pt idx="126">
                  <c:v>28-Other</c:v>
                </c:pt>
                <c:pt idx="127">
                  <c:v>28-Other</c:v>
                </c:pt>
                <c:pt idx="128">
                  <c:v>28-Other</c:v>
                </c:pt>
                <c:pt idx="129">
                  <c:v>28-Other</c:v>
                </c:pt>
                <c:pt idx="130">
                  <c:v>28-Other</c:v>
                </c:pt>
                <c:pt idx="131">
                  <c:v>28-Other</c:v>
                </c:pt>
                <c:pt idx="132">
                  <c:v>28-Other</c:v>
                </c:pt>
                <c:pt idx="133">
                  <c:v>28-Other</c:v>
                </c:pt>
                <c:pt idx="134">
                  <c:v>28-Other</c:v>
                </c:pt>
                <c:pt idx="135">
                  <c:v>29-Other</c:v>
                </c:pt>
                <c:pt idx="136">
                  <c:v>29-Other</c:v>
                </c:pt>
                <c:pt idx="137">
                  <c:v>29-Other</c:v>
                </c:pt>
                <c:pt idx="138">
                  <c:v>29-Other</c:v>
                </c:pt>
                <c:pt idx="139">
                  <c:v>29-Other</c:v>
                </c:pt>
                <c:pt idx="140">
                  <c:v>29-Other</c:v>
                </c:pt>
                <c:pt idx="141">
                  <c:v>29-Other</c:v>
                </c:pt>
                <c:pt idx="142">
                  <c:v>29-Other</c:v>
                </c:pt>
                <c:pt idx="143">
                  <c:v>29-Other</c:v>
                </c:pt>
                <c:pt idx="144">
                  <c:v>30-Other</c:v>
                </c:pt>
                <c:pt idx="145">
                  <c:v>30-Other</c:v>
                </c:pt>
                <c:pt idx="146">
                  <c:v>30-Other</c:v>
                </c:pt>
                <c:pt idx="147">
                  <c:v>30-Other</c:v>
                </c:pt>
                <c:pt idx="148">
                  <c:v>30-Other</c:v>
                </c:pt>
                <c:pt idx="149">
                  <c:v>30-Other</c:v>
                </c:pt>
                <c:pt idx="150">
                  <c:v>30-Other</c:v>
                </c:pt>
                <c:pt idx="151">
                  <c:v>30-Other</c:v>
                </c:pt>
                <c:pt idx="152">
                  <c:v>30-Other</c:v>
                </c:pt>
                <c:pt idx="153">
                  <c:v>31-Other</c:v>
                </c:pt>
                <c:pt idx="154">
                  <c:v>31-Other</c:v>
                </c:pt>
                <c:pt idx="155">
                  <c:v>31-Other</c:v>
                </c:pt>
                <c:pt idx="156">
                  <c:v>31-Other</c:v>
                </c:pt>
                <c:pt idx="157">
                  <c:v>31-Other</c:v>
                </c:pt>
                <c:pt idx="158">
                  <c:v>31-Other</c:v>
                </c:pt>
                <c:pt idx="159">
                  <c:v>31-Other</c:v>
                </c:pt>
                <c:pt idx="160">
                  <c:v>31-Other</c:v>
                </c:pt>
                <c:pt idx="161">
                  <c:v>31-Other</c:v>
                </c:pt>
                <c:pt idx="162">
                  <c:v>34-Other</c:v>
                </c:pt>
                <c:pt idx="163">
                  <c:v>34-Other</c:v>
                </c:pt>
                <c:pt idx="164">
                  <c:v>34-Other</c:v>
                </c:pt>
                <c:pt idx="165">
                  <c:v>34-Other</c:v>
                </c:pt>
                <c:pt idx="166">
                  <c:v>34-Other</c:v>
                </c:pt>
                <c:pt idx="167">
                  <c:v>34-Other</c:v>
                </c:pt>
                <c:pt idx="168">
                  <c:v>34-Other</c:v>
                </c:pt>
                <c:pt idx="169">
                  <c:v>34-Other</c:v>
                </c:pt>
                <c:pt idx="170">
                  <c:v>34-Other</c:v>
                </c:pt>
                <c:pt idx="171">
                  <c:v>36-Other</c:v>
                </c:pt>
                <c:pt idx="172">
                  <c:v>36-Other</c:v>
                </c:pt>
                <c:pt idx="173">
                  <c:v>36-Other</c:v>
                </c:pt>
                <c:pt idx="174">
                  <c:v>36-Other</c:v>
                </c:pt>
                <c:pt idx="175">
                  <c:v>36-Other</c:v>
                </c:pt>
                <c:pt idx="176">
                  <c:v>36-Other</c:v>
                </c:pt>
                <c:pt idx="177">
                  <c:v>36-Other</c:v>
                </c:pt>
                <c:pt idx="178">
                  <c:v>36-Other</c:v>
                </c:pt>
                <c:pt idx="179">
                  <c:v>36-Other</c:v>
                </c:pt>
                <c:pt idx="180">
                  <c:v>40-Other</c:v>
                </c:pt>
                <c:pt idx="181">
                  <c:v>40-Other</c:v>
                </c:pt>
                <c:pt idx="182">
                  <c:v>40-Other</c:v>
                </c:pt>
                <c:pt idx="183">
                  <c:v>40-Other</c:v>
                </c:pt>
                <c:pt idx="184">
                  <c:v>40-Other</c:v>
                </c:pt>
                <c:pt idx="185">
                  <c:v>40-Other</c:v>
                </c:pt>
                <c:pt idx="186">
                  <c:v>40-Other</c:v>
                </c:pt>
                <c:pt idx="187">
                  <c:v>40-Other</c:v>
                </c:pt>
                <c:pt idx="188">
                  <c:v>40-Other</c:v>
                </c:pt>
              </c:strCache>
            </c:strRef>
          </c:cat>
          <c:val>
            <c:numRef>
              <c:f>Results!$W$4:$W$192</c:f>
              <c:numCache>
                <c:formatCode>0.00</c:formatCode>
                <c:ptCount val="189"/>
                <c:pt idx="0">
                  <c:v>-8.211517165005537</c:v>
                </c:pt>
                <c:pt idx="1">
                  <c:v>-8.211517165005537</c:v>
                </c:pt>
                <c:pt idx="2">
                  <c:v>-8.211517165005537</c:v>
                </c:pt>
                <c:pt idx="3">
                  <c:v>-8.211517165005537</c:v>
                </c:pt>
                <c:pt idx="4">
                  <c:v>-8.211517165005537</c:v>
                </c:pt>
                <c:pt idx="5">
                  <c:v>-8.211517165005537</c:v>
                </c:pt>
                <c:pt idx="6">
                  <c:v>-8.211517165005537</c:v>
                </c:pt>
                <c:pt idx="7">
                  <c:v>-8.211517165005537</c:v>
                </c:pt>
                <c:pt idx="8">
                  <c:v>-8.211517165005537</c:v>
                </c:pt>
                <c:pt idx="9">
                  <c:v>-8.211517165005537</c:v>
                </c:pt>
                <c:pt idx="10">
                  <c:v>-8.211517165005537</c:v>
                </c:pt>
                <c:pt idx="11">
                  <c:v>-8.211517165005537</c:v>
                </c:pt>
                <c:pt idx="12">
                  <c:v>-8.211517165005537</c:v>
                </c:pt>
                <c:pt idx="13">
                  <c:v>-8.211517165005537</c:v>
                </c:pt>
                <c:pt idx="14">
                  <c:v>-8.211517165005537</c:v>
                </c:pt>
                <c:pt idx="15">
                  <c:v>-8.211517165005537</c:v>
                </c:pt>
                <c:pt idx="16">
                  <c:v>-8.211517165005537</c:v>
                </c:pt>
                <c:pt idx="17">
                  <c:v>-8.211517165005537</c:v>
                </c:pt>
                <c:pt idx="18">
                  <c:v>-8.211517165005537</c:v>
                </c:pt>
                <c:pt idx="19">
                  <c:v>-8.211517165005537</c:v>
                </c:pt>
                <c:pt idx="20">
                  <c:v>-8.211517165005537</c:v>
                </c:pt>
                <c:pt idx="21">
                  <c:v>-8.211517165005537</c:v>
                </c:pt>
                <c:pt idx="22">
                  <c:v>-8.211517165005537</c:v>
                </c:pt>
                <c:pt idx="23">
                  <c:v>-8.211517165005537</c:v>
                </c:pt>
                <c:pt idx="24">
                  <c:v>-8.211517165005537</c:v>
                </c:pt>
                <c:pt idx="25">
                  <c:v>-8.211517165005537</c:v>
                </c:pt>
                <c:pt idx="26">
                  <c:v>-8.211517165005537</c:v>
                </c:pt>
                <c:pt idx="27">
                  <c:v>-8.211517165005537</c:v>
                </c:pt>
                <c:pt idx="28">
                  <c:v>-8.211517165005537</c:v>
                </c:pt>
                <c:pt idx="29">
                  <c:v>-8.211517165005537</c:v>
                </c:pt>
                <c:pt idx="30">
                  <c:v>-8.211517165005537</c:v>
                </c:pt>
                <c:pt idx="31">
                  <c:v>-8.211517165005537</c:v>
                </c:pt>
                <c:pt idx="32">
                  <c:v>-8.211517165005537</c:v>
                </c:pt>
                <c:pt idx="33">
                  <c:v>-8.211517165005537</c:v>
                </c:pt>
                <c:pt idx="34">
                  <c:v>-8.211517165005537</c:v>
                </c:pt>
                <c:pt idx="35">
                  <c:v>-8.211517165005537</c:v>
                </c:pt>
                <c:pt idx="36">
                  <c:v>-8.211517165005537</c:v>
                </c:pt>
                <c:pt idx="37">
                  <c:v>-8.211517165005537</c:v>
                </c:pt>
                <c:pt idx="38">
                  <c:v>-8.211517165005537</c:v>
                </c:pt>
                <c:pt idx="39">
                  <c:v>-8.211517165005537</c:v>
                </c:pt>
                <c:pt idx="40">
                  <c:v>-8.211517165005537</c:v>
                </c:pt>
                <c:pt idx="41">
                  <c:v>-8.211517165005537</c:v>
                </c:pt>
                <c:pt idx="42">
                  <c:v>-8.211517165005537</c:v>
                </c:pt>
                <c:pt idx="43">
                  <c:v>-8.211517165005537</c:v>
                </c:pt>
                <c:pt idx="44">
                  <c:v>-8.211517165005537</c:v>
                </c:pt>
                <c:pt idx="45">
                  <c:v>-8.211517165005537</c:v>
                </c:pt>
                <c:pt idx="46">
                  <c:v>-8.211517165005537</c:v>
                </c:pt>
                <c:pt idx="47">
                  <c:v>-8.211517165005537</c:v>
                </c:pt>
                <c:pt idx="48">
                  <c:v>-8.211517165005537</c:v>
                </c:pt>
                <c:pt idx="49">
                  <c:v>-8.211517165005537</c:v>
                </c:pt>
                <c:pt idx="50">
                  <c:v>-8.211517165005537</c:v>
                </c:pt>
                <c:pt idx="51">
                  <c:v>-8.211517165005537</c:v>
                </c:pt>
                <c:pt idx="52">
                  <c:v>-8.211517165005537</c:v>
                </c:pt>
                <c:pt idx="53">
                  <c:v>-8.211517165005537</c:v>
                </c:pt>
                <c:pt idx="54">
                  <c:v>-8.211517165005537</c:v>
                </c:pt>
                <c:pt idx="55">
                  <c:v>-8.211517165005537</c:v>
                </c:pt>
                <c:pt idx="56">
                  <c:v>-8.211517165005537</c:v>
                </c:pt>
                <c:pt idx="57">
                  <c:v>-8.211517165005537</c:v>
                </c:pt>
                <c:pt idx="58">
                  <c:v>-8.211517165005537</c:v>
                </c:pt>
                <c:pt idx="59">
                  <c:v>-8.211517165005537</c:v>
                </c:pt>
                <c:pt idx="60">
                  <c:v>-8.211517165005537</c:v>
                </c:pt>
                <c:pt idx="61">
                  <c:v>-8.211517165005537</c:v>
                </c:pt>
                <c:pt idx="62">
                  <c:v>-8.211517165005537</c:v>
                </c:pt>
                <c:pt idx="63">
                  <c:v>-8.211517165005537</c:v>
                </c:pt>
                <c:pt idx="64">
                  <c:v>-8.211517165005537</c:v>
                </c:pt>
                <c:pt idx="65">
                  <c:v>-8.211517165005537</c:v>
                </c:pt>
                <c:pt idx="66">
                  <c:v>-8.211517165005537</c:v>
                </c:pt>
                <c:pt idx="67">
                  <c:v>-8.211517165005537</c:v>
                </c:pt>
                <c:pt idx="68">
                  <c:v>-8.211517165005537</c:v>
                </c:pt>
                <c:pt idx="69">
                  <c:v>-8.211517165005537</c:v>
                </c:pt>
                <c:pt idx="70">
                  <c:v>-8.211517165005537</c:v>
                </c:pt>
                <c:pt idx="71">
                  <c:v>-8.211517165005537</c:v>
                </c:pt>
                <c:pt idx="72">
                  <c:v>-8.211517165005537</c:v>
                </c:pt>
                <c:pt idx="73">
                  <c:v>-8.211517165005537</c:v>
                </c:pt>
                <c:pt idx="74">
                  <c:v>-8.211517165005537</c:v>
                </c:pt>
                <c:pt idx="75">
                  <c:v>-8.211517165005537</c:v>
                </c:pt>
                <c:pt idx="76">
                  <c:v>-8.211517165005537</c:v>
                </c:pt>
                <c:pt idx="77">
                  <c:v>-8.211517165005537</c:v>
                </c:pt>
                <c:pt idx="78">
                  <c:v>-8.211517165005537</c:v>
                </c:pt>
                <c:pt idx="79">
                  <c:v>-8.211517165005537</c:v>
                </c:pt>
                <c:pt idx="80">
                  <c:v>-8.211517165005537</c:v>
                </c:pt>
                <c:pt idx="81">
                  <c:v>-8.211517165005537</c:v>
                </c:pt>
                <c:pt idx="82">
                  <c:v>-8.211517165005537</c:v>
                </c:pt>
                <c:pt idx="83">
                  <c:v>-8.211517165005537</c:v>
                </c:pt>
                <c:pt idx="84">
                  <c:v>-8.211517165005537</c:v>
                </c:pt>
                <c:pt idx="85">
                  <c:v>-8.211517165005537</c:v>
                </c:pt>
                <c:pt idx="86">
                  <c:v>-8.211517165005537</c:v>
                </c:pt>
                <c:pt idx="87">
                  <c:v>-8.211517165005537</c:v>
                </c:pt>
                <c:pt idx="88">
                  <c:v>-8.211517165005537</c:v>
                </c:pt>
                <c:pt idx="89">
                  <c:v>-8.211517165005537</c:v>
                </c:pt>
                <c:pt idx="90">
                  <c:v>-8.211517165005537</c:v>
                </c:pt>
                <c:pt idx="91">
                  <c:v>-8.211517165005537</c:v>
                </c:pt>
                <c:pt idx="92">
                  <c:v>-8.211517165005537</c:v>
                </c:pt>
                <c:pt idx="93">
                  <c:v>-8.211517165005537</c:v>
                </c:pt>
                <c:pt idx="94">
                  <c:v>-8.211517165005537</c:v>
                </c:pt>
                <c:pt idx="95">
                  <c:v>-8.211517165005537</c:v>
                </c:pt>
                <c:pt idx="96">
                  <c:v>-8.211517165005537</c:v>
                </c:pt>
                <c:pt idx="97">
                  <c:v>-8.211517165005537</c:v>
                </c:pt>
                <c:pt idx="98">
                  <c:v>-8.211517165005537</c:v>
                </c:pt>
                <c:pt idx="99">
                  <c:v>-8.211517165005537</c:v>
                </c:pt>
                <c:pt idx="100">
                  <c:v>-8.211517165005537</c:v>
                </c:pt>
                <c:pt idx="101">
                  <c:v>-8.211517165005537</c:v>
                </c:pt>
                <c:pt idx="102">
                  <c:v>-8.211517165005537</c:v>
                </c:pt>
                <c:pt idx="103">
                  <c:v>-8.211517165005537</c:v>
                </c:pt>
                <c:pt idx="104">
                  <c:v>-8.211517165005537</c:v>
                </c:pt>
                <c:pt idx="105">
                  <c:v>-8.211517165005537</c:v>
                </c:pt>
                <c:pt idx="106">
                  <c:v>-8.211517165005537</c:v>
                </c:pt>
                <c:pt idx="107">
                  <c:v>-8.211517165005537</c:v>
                </c:pt>
                <c:pt idx="108">
                  <c:v>-8.211517165005537</c:v>
                </c:pt>
                <c:pt idx="109">
                  <c:v>-8.211517165005537</c:v>
                </c:pt>
                <c:pt idx="110">
                  <c:v>-8.211517165005537</c:v>
                </c:pt>
                <c:pt idx="111">
                  <c:v>-8.211517165005537</c:v>
                </c:pt>
                <c:pt idx="112">
                  <c:v>-8.211517165005537</c:v>
                </c:pt>
                <c:pt idx="113">
                  <c:v>-8.211517165005537</c:v>
                </c:pt>
                <c:pt idx="114">
                  <c:v>-8.211517165005537</c:v>
                </c:pt>
                <c:pt idx="115">
                  <c:v>-8.211517165005537</c:v>
                </c:pt>
                <c:pt idx="116">
                  <c:v>-8.211517165005537</c:v>
                </c:pt>
                <c:pt idx="117">
                  <c:v>-8.211517165005537</c:v>
                </c:pt>
                <c:pt idx="118">
                  <c:v>-8.211517165005537</c:v>
                </c:pt>
                <c:pt idx="119">
                  <c:v>-8.211517165005537</c:v>
                </c:pt>
                <c:pt idx="120">
                  <c:v>-8.211517165005537</c:v>
                </c:pt>
                <c:pt idx="121">
                  <c:v>-8.211517165005537</c:v>
                </c:pt>
                <c:pt idx="122">
                  <c:v>-8.211517165005537</c:v>
                </c:pt>
                <c:pt idx="123">
                  <c:v>-8.211517165005537</c:v>
                </c:pt>
                <c:pt idx="124">
                  <c:v>-8.211517165005537</c:v>
                </c:pt>
                <c:pt idx="125">
                  <c:v>-8.211517165005537</c:v>
                </c:pt>
                <c:pt idx="126">
                  <c:v>-8.211517165005537</c:v>
                </c:pt>
                <c:pt idx="127">
                  <c:v>-8.211517165005537</c:v>
                </c:pt>
                <c:pt idx="128">
                  <c:v>-8.211517165005537</c:v>
                </c:pt>
                <c:pt idx="129">
                  <c:v>-8.211517165005537</c:v>
                </c:pt>
                <c:pt idx="130">
                  <c:v>-8.211517165005537</c:v>
                </c:pt>
                <c:pt idx="131">
                  <c:v>-8.211517165005537</c:v>
                </c:pt>
                <c:pt idx="132">
                  <c:v>-8.211517165005537</c:v>
                </c:pt>
                <c:pt idx="133">
                  <c:v>-8.211517165005537</c:v>
                </c:pt>
                <c:pt idx="134">
                  <c:v>-8.211517165005537</c:v>
                </c:pt>
                <c:pt idx="135">
                  <c:v>-8.211517165005537</c:v>
                </c:pt>
                <c:pt idx="136">
                  <c:v>-8.211517165005537</c:v>
                </c:pt>
                <c:pt idx="137">
                  <c:v>-8.211517165005537</c:v>
                </c:pt>
                <c:pt idx="138">
                  <c:v>-8.211517165005537</c:v>
                </c:pt>
                <c:pt idx="139">
                  <c:v>-8.211517165005537</c:v>
                </c:pt>
                <c:pt idx="140">
                  <c:v>-8.211517165005537</c:v>
                </c:pt>
                <c:pt idx="141">
                  <c:v>-8.211517165005537</c:v>
                </c:pt>
                <c:pt idx="142">
                  <c:v>-8.211517165005537</c:v>
                </c:pt>
                <c:pt idx="143">
                  <c:v>-8.211517165005537</c:v>
                </c:pt>
                <c:pt idx="144">
                  <c:v>-8.211517165005537</c:v>
                </c:pt>
                <c:pt idx="145">
                  <c:v>-8.211517165005537</c:v>
                </c:pt>
                <c:pt idx="146">
                  <c:v>-8.211517165005537</c:v>
                </c:pt>
                <c:pt idx="147">
                  <c:v>-8.211517165005537</c:v>
                </c:pt>
                <c:pt idx="148">
                  <c:v>-8.211517165005537</c:v>
                </c:pt>
                <c:pt idx="149">
                  <c:v>-8.211517165005537</c:v>
                </c:pt>
                <c:pt idx="150">
                  <c:v>-8.211517165005537</c:v>
                </c:pt>
                <c:pt idx="151">
                  <c:v>-8.211517165005537</c:v>
                </c:pt>
                <c:pt idx="152">
                  <c:v>-8.211517165005537</c:v>
                </c:pt>
                <c:pt idx="153">
                  <c:v>-8.211517165005537</c:v>
                </c:pt>
                <c:pt idx="154">
                  <c:v>-8.211517165005537</c:v>
                </c:pt>
                <c:pt idx="155">
                  <c:v>-8.211517165005537</c:v>
                </c:pt>
                <c:pt idx="156">
                  <c:v>-8.211517165005537</c:v>
                </c:pt>
                <c:pt idx="157">
                  <c:v>-8.211517165005537</c:v>
                </c:pt>
                <c:pt idx="158">
                  <c:v>-8.211517165005537</c:v>
                </c:pt>
                <c:pt idx="159">
                  <c:v>-8.211517165005537</c:v>
                </c:pt>
                <c:pt idx="160">
                  <c:v>-8.211517165005537</c:v>
                </c:pt>
                <c:pt idx="161">
                  <c:v>-8.211517165005537</c:v>
                </c:pt>
                <c:pt idx="162">
                  <c:v>-8.211517165005537</c:v>
                </c:pt>
                <c:pt idx="163">
                  <c:v>-8.211517165005537</c:v>
                </c:pt>
                <c:pt idx="164">
                  <c:v>-8.211517165005537</c:v>
                </c:pt>
                <c:pt idx="165">
                  <c:v>-8.211517165005537</c:v>
                </c:pt>
                <c:pt idx="166">
                  <c:v>-8.211517165005537</c:v>
                </c:pt>
                <c:pt idx="167">
                  <c:v>-8.211517165005537</c:v>
                </c:pt>
                <c:pt idx="168">
                  <c:v>-8.211517165005537</c:v>
                </c:pt>
                <c:pt idx="169">
                  <c:v>-8.211517165005537</c:v>
                </c:pt>
                <c:pt idx="170">
                  <c:v>-8.211517165005537</c:v>
                </c:pt>
                <c:pt idx="171">
                  <c:v>-8.211517165005537</c:v>
                </c:pt>
                <c:pt idx="172">
                  <c:v>-8.211517165005537</c:v>
                </c:pt>
                <c:pt idx="173">
                  <c:v>-8.211517165005537</c:v>
                </c:pt>
                <c:pt idx="174">
                  <c:v>-8.211517165005537</c:v>
                </c:pt>
                <c:pt idx="175">
                  <c:v>-8.211517165005537</c:v>
                </c:pt>
                <c:pt idx="176">
                  <c:v>-8.211517165005537</c:v>
                </c:pt>
                <c:pt idx="177">
                  <c:v>-8.211517165005537</c:v>
                </c:pt>
                <c:pt idx="178">
                  <c:v>-8.211517165005537</c:v>
                </c:pt>
                <c:pt idx="179">
                  <c:v>-8.211517165005537</c:v>
                </c:pt>
                <c:pt idx="180">
                  <c:v>-8.211517165005537</c:v>
                </c:pt>
                <c:pt idx="181">
                  <c:v>-8.211517165005537</c:v>
                </c:pt>
                <c:pt idx="182">
                  <c:v>-8.211517165005537</c:v>
                </c:pt>
                <c:pt idx="183">
                  <c:v>-8.211517165005537</c:v>
                </c:pt>
                <c:pt idx="184">
                  <c:v>-8.211517165005537</c:v>
                </c:pt>
                <c:pt idx="185">
                  <c:v>-8.211517165005537</c:v>
                </c:pt>
                <c:pt idx="186">
                  <c:v>-8.211517165005537</c:v>
                </c:pt>
                <c:pt idx="187">
                  <c:v>-8.211517165005537</c:v>
                </c:pt>
                <c:pt idx="188">
                  <c:v>-8.211517165005537</c:v>
                </c:pt>
              </c:numCache>
            </c:numRef>
          </c:val>
          <c:smooth val="0"/>
        </c:ser>
        <c:ser>
          <c:idx val="3"/>
          <c:order val="3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Results!$B$4:$B$192</c:f>
              <c:strCache>
                <c:ptCount val="18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23-Other</c:v>
                </c:pt>
                <c:pt idx="100">
                  <c:v>23-Other</c:v>
                </c:pt>
                <c:pt idx="101">
                  <c:v>23-Other</c:v>
                </c:pt>
                <c:pt idx="102">
                  <c:v>23-Other</c:v>
                </c:pt>
                <c:pt idx="103">
                  <c:v>23-Other</c:v>
                </c:pt>
                <c:pt idx="104">
                  <c:v>23-Other</c:v>
                </c:pt>
                <c:pt idx="105">
                  <c:v>23-Other</c:v>
                </c:pt>
                <c:pt idx="106">
                  <c:v>23-Other</c:v>
                </c:pt>
                <c:pt idx="107">
                  <c:v>23-Other</c:v>
                </c:pt>
                <c:pt idx="108">
                  <c:v>25-USGS</c:v>
                </c:pt>
                <c:pt idx="109">
                  <c:v>25-USGS</c:v>
                </c:pt>
                <c:pt idx="110">
                  <c:v>25-USGS</c:v>
                </c:pt>
                <c:pt idx="111">
                  <c:v>25-USGS</c:v>
                </c:pt>
                <c:pt idx="112">
                  <c:v>25-USGS</c:v>
                </c:pt>
                <c:pt idx="113">
                  <c:v>25-USGS</c:v>
                </c:pt>
                <c:pt idx="114">
                  <c:v>25-USGS</c:v>
                </c:pt>
                <c:pt idx="115">
                  <c:v>25-USGS</c:v>
                </c:pt>
                <c:pt idx="116">
                  <c:v>25-USGS</c:v>
                </c:pt>
                <c:pt idx="117">
                  <c:v>27-Other</c:v>
                </c:pt>
                <c:pt idx="118">
                  <c:v>27-Other</c:v>
                </c:pt>
                <c:pt idx="119">
                  <c:v>27-Other</c:v>
                </c:pt>
                <c:pt idx="120">
                  <c:v>27-Other</c:v>
                </c:pt>
                <c:pt idx="121">
                  <c:v>27-Other</c:v>
                </c:pt>
                <c:pt idx="122">
                  <c:v>27-Other</c:v>
                </c:pt>
                <c:pt idx="123">
                  <c:v>27-Other</c:v>
                </c:pt>
                <c:pt idx="124">
                  <c:v>27-Other</c:v>
                </c:pt>
                <c:pt idx="125">
                  <c:v>27-Other</c:v>
                </c:pt>
                <c:pt idx="126">
                  <c:v>28-Other</c:v>
                </c:pt>
                <c:pt idx="127">
                  <c:v>28-Other</c:v>
                </c:pt>
                <c:pt idx="128">
                  <c:v>28-Other</c:v>
                </c:pt>
                <c:pt idx="129">
                  <c:v>28-Other</c:v>
                </c:pt>
                <c:pt idx="130">
                  <c:v>28-Other</c:v>
                </c:pt>
                <c:pt idx="131">
                  <c:v>28-Other</c:v>
                </c:pt>
                <c:pt idx="132">
                  <c:v>28-Other</c:v>
                </c:pt>
                <c:pt idx="133">
                  <c:v>28-Other</c:v>
                </c:pt>
                <c:pt idx="134">
                  <c:v>28-Other</c:v>
                </c:pt>
                <c:pt idx="135">
                  <c:v>29-Other</c:v>
                </c:pt>
                <c:pt idx="136">
                  <c:v>29-Other</c:v>
                </c:pt>
                <c:pt idx="137">
                  <c:v>29-Other</c:v>
                </c:pt>
                <c:pt idx="138">
                  <c:v>29-Other</c:v>
                </c:pt>
                <c:pt idx="139">
                  <c:v>29-Other</c:v>
                </c:pt>
                <c:pt idx="140">
                  <c:v>29-Other</c:v>
                </c:pt>
                <c:pt idx="141">
                  <c:v>29-Other</c:v>
                </c:pt>
                <c:pt idx="142">
                  <c:v>29-Other</c:v>
                </c:pt>
                <c:pt idx="143">
                  <c:v>29-Other</c:v>
                </c:pt>
                <c:pt idx="144">
                  <c:v>30-Other</c:v>
                </c:pt>
                <c:pt idx="145">
                  <c:v>30-Other</c:v>
                </c:pt>
                <c:pt idx="146">
                  <c:v>30-Other</c:v>
                </c:pt>
                <c:pt idx="147">
                  <c:v>30-Other</c:v>
                </c:pt>
                <c:pt idx="148">
                  <c:v>30-Other</c:v>
                </c:pt>
                <c:pt idx="149">
                  <c:v>30-Other</c:v>
                </c:pt>
                <c:pt idx="150">
                  <c:v>30-Other</c:v>
                </c:pt>
                <c:pt idx="151">
                  <c:v>30-Other</c:v>
                </c:pt>
                <c:pt idx="152">
                  <c:v>30-Other</c:v>
                </c:pt>
                <c:pt idx="153">
                  <c:v>31-Other</c:v>
                </c:pt>
                <c:pt idx="154">
                  <c:v>31-Other</c:v>
                </c:pt>
                <c:pt idx="155">
                  <c:v>31-Other</c:v>
                </c:pt>
                <c:pt idx="156">
                  <c:v>31-Other</c:v>
                </c:pt>
                <c:pt idx="157">
                  <c:v>31-Other</c:v>
                </c:pt>
                <c:pt idx="158">
                  <c:v>31-Other</c:v>
                </c:pt>
                <c:pt idx="159">
                  <c:v>31-Other</c:v>
                </c:pt>
                <c:pt idx="160">
                  <c:v>31-Other</c:v>
                </c:pt>
                <c:pt idx="161">
                  <c:v>31-Other</c:v>
                </c:pt>
                <c:pt idx="162">
                  <c:v>34-Other</c:v>
                </c:pt>
                <c:pt idx="163">
                  <c:v>34-Other</c:v>
                </c:pt>
                <c:pt idx="164">
                  <c:v>34-Other</c:v>
                </c:pt>
                <c:pt idx="165">
                  <c:v>34-Other</c:v>
                </c:pt>
                <c:pt idx="166">
                  <c:v>34-Other</c:v>
                </c:pt>
                <c:pt idx="167">
                  <c:v>34-Other</c:v>
                </c:pt>
                <c:pt idx="168">
                  <c:v>34-Other</c:v>
                </c:pt>
                <c:pt idx="169">
                  <c:v>34-Other</c:v>
                </c:pt>
                <c:pt idx="170">
                  <c:v>34-Other</c:v>
                </c:pt>
                <c:pt idx="171">
                  <c:v>36-Other</c:v>
                </c:pt>
                <c:pt idx="172">
                  <c:v>36-Other</c:v>
                </c:pt>
                <c:pt idx="173">
                  <c:v>36-Other</c:v>
                </c:pt>
                <c:pt idx="174">
                  <c:v>36-Other</c:v>
                </c:pt>
                <c:pt idx="175">
                  <c:v>36-Other</c:v>
                </c:pt>
                <c:pt idx="176">
                  <c:v>36-Other</c:v>
                </c:pt>
                <c:pt idx="177">
                  <c:v>36-Other</c:v>
                </c:pt>
                <c:pt idx="178">
                  <c:v>36-Other</c:v>
                </c:pt>
                <c:pt idx="179">
                  <c:v>36-Other</c:v>
                </c:pt>
                <c:pt idx="180">
                  <c:v>40-Other</c:v>
                </c:pt>
                <c:pt idx="181">
                  <c:v>40-Other</c:v>
                </c:pt>
                <c:pt idx="182">
                  <c:v>40-Other</c:v>
                </c:pt>
                <c:pt idx="183">
                  <c:v>40-Other</c:v>
                </c:pt>
                <c:pt idx="184">
                  <c:v>40-Other</c:v>
                </c:pt>
                <c:pt idx="185">
                  <c:v>40-Other</c:v>
                </c:pt>
                <c:pt idx="186">
                  <c:v>40-Other</c:v>
                </c:pt>
                <c:pt idx="187">
                  <c:v>40-Other</c:v>
                </c:pt>
                <c:pt idx="188">
                  <c:v>40-Other</c:v>
                </c:pt>
              </c:strCache>
            </c:strRef>
          </c:cat>
          <c:val>
            <c:numRef>
              <c:f>Results!$X$4:$X$192</c:f>
              <c:numCache>
                <c:formatCode>0.00</c:formatCode>
                <c:ptCount val="189"/>
                <c:pt idx="0">
                  <c:v>1.788482834994463</c:v>
                </c:pt>
                <c:pt idx="1">
                  <c:v>1.788482834994463</c:v>
                </c:pt>
                <c:pt idx="2">
                  <c:v>1.788482834994463</c:v>
                </c:pt>
                <c:pt idx="3">
                  <c:v>1.788482834994463</c:v>
                </c:pt>
                <c:pt idx="4">
                  <c:v>1.788482834994463</c:v>
                </c:pt>
                <c:pt idx="5">
                  <c:v>1.788482834994463</c:v>
                </c:pt>
                <c:pt idx="6">
                  <c:v>1.788482834994463</c:v>
                </c:pt>
                <c:pt idx="7">
                  <c:v>1.788482834994463</c:v>
                </c:pt>
                <c:pt idx="8">
                  <c:v>1.788482834994463</c:v>
                </c:pt>
                <c:pt idx="9">
                  <c:v>1.788482834994463</c:v>
                </c:pt>
                <c:pt idx="10">
                  <c:v>1.788482834994463</c:v>
                </c:pt>
                <c:pt idx="11">
                  <c:v>1.788482834994463</c:v>
                </c:pt>
                <c:pt idx="12">
                  <c:v>1.788482834994463</c:v>
                </c:pt>
                <c:pt idx="13">
                  <c:v>1.788482834994463</c:v>
                </c:pt>
                <c:pt idx="14">
                  <c:v>1.788482834994463</c:v>
                </c:pt>
                <c:pt idx="15">
                  <c:v>1.788482834994463</c:v>
                </c:pt>
                <c:pt idx="16">
                  <c:v>1.788482834994463</c:v>
                </c:pt>
                <c:pt idx="17">
                  <c:v>1.788482834994463</c:v>
                </c:pt>
                <c:pt idx="18">
                  <c:v>1.788482834994463</c:v>
                </c:pt>
                <c:pt idx="19">
                  <c:v>1.788482834994463</c:v>
                </c:pt>
                <c:pt idx="20">
                  <c:v>1.788482834994463</c:v>
                </c:pt>
                <c:pt idx="21">
                  <c:v>1.788482834994463</c:v>
                </c:pt>
                <c:pt idx="22">
                  <c:v>1.788482834994463</c:v>
                </c:pt>
                <c:pt idx="23">
                  <c:v>1.788482834994463</c:v>
                </c:pt>
                <c:pt idx="24">
                  <c:v>1.788482834994463</c:v>
                </c:pt>
                <c:pt idx="25">
                  <c:v>1.788482834994463</c:v>
                </c:pt>
                <c:pt idx="26">
                  <c:v>1.788482834994463</c:v>
                </c:pt>
                <c:pt idx="27">
                  <c:v>1.788482834994463</c:v>
                </c:pt>
                <c:pt idx="28">
                  <c:v>1.788482834994463</c:v>
                </c:pt>
                <c:pt idx="29">
                  <c:v>1.788482834994463</c:v>
                </c:pt>
                <c:pt idx="30">
                  <c:v>1.788482834994463</c:v>
                </c:pt>
                <c:pt idx="31">
                  <c:v>1.788482834994463</c:v>
                </c:pt>
                <c:pt idx="32">
                  <c:v>1.788482834994463</c:v>
                </c:pt>
                <c:pt idx="33">
                  <c:v>1.788482834994463</c:v>
                </c:pt>
                <c:pt idx="34">
                  <c:v>1.788482834994463</c:v>
                </c:pt>
                <c:pt idx="35">
                  <c:v>1.788482834994463</c:v>
                </c:pt>
                <c:pt idx="36">
                  <c:v>1.788482834994463</c:v>
                </c:pt>
                <c:pt idx="37">
                  <c:v>1.788482834994463</c:v>
                </c:pt>
                <c:pt idx="38">
                  <c:v>1.788482834994463</c:v>
                </c:pt>
                <c:pt idx="39">
                  <c:v>1.788482834994463</c:v>
                </c:pt>
                <c:pt idx="40">
                  <c:v>1.788482834994463</c:v>
                </c:pt>
                <c:pt idx="41">
                  <c:v>1.788482834994463</c:v>
                </c:pt>
                <c:pt idx="42">
                  <c:v>1.788482834994463</c:v>
                </c:pt>
                <c:pt idx="43">
                  <c:v>1.788482834994463</c:v>
                </c:pt>
                <c:pt idx="44">
                  <c:v>1.788482834994463</c:v>
                </c:pt>
                <c:pt idx="45">
                  <c:v>1.788482834994463</c:v>
                </c:pt>
                <c:pt idx="46">
                  <c:v>1.788482834994463</c:v>
                </c:pt>
                <c:pt idx="47">
                  <c:v>1.788482834994463</c:v>
                </c:pt>
                <c:pt idx="48">
                  <c:v>1.788482834994463</c:v>
                </c:pt>
                <c:pt idx="49">
                  <c:v>1.788482834994463</c:v>
                </c:pt>
                <c:pt idx="50">
                  <c:v>1.788482834994463</c:v>
                </c:pt>
                <c:pt idx="51">
                  <c:v>1.788482834994463</c:v>
                </c:pt>
                <c:pt idx="52">
                  <c:v>1.788482834994463</c:v>
                </c:pt>
                <c:pt idx="53">
                  <c:v>1.788482834994463</c:v>
                </c:pt>
                <c:pt idx="54">
                  <c:v>1.788482834994463</c:v>
                </c:pt>
                <c:pt idx="55">
                  <c:v>1.788482834994463</c:v>
                </c:pt>
                <c:pt idx="56">
                  <c:v>1.788482834994463</c:v>
                </c:pt>
                <c:pt idx="57">
                  <c:v>1.788482834994463</c:v>
                </c:pt>
                <c:pt idx="58">
                  <c:v>1.788482834994463</c:v>
                </c:pt>
                <c:pt idx="59">
                  <c:v>1.788482834994463</c:v>
                </c:pt>
                <c:pt idx="60">
                  <c:v>1.788482834994463</c:v>
                </c:pt>
                <c:pt idx="61">
                  <c:v>1.788482834994463</c:v>
                </c:pt>
                <c:pt idx="62">
                  <c:v>1.788482834994463</c:v>
                </c:pt>
                <c:pt idx="63">
                  <c:v>1.788482834994463</c:v>
                </c:pt>
                <c:pt idx="64">
                  <c:v>1.788482834994463</c:v>
                </c:pt>
                <c:pt idx="65">
                  <c:v>1.788482834994463</c:v>
                </c:pt>
                <c:pt idx="66">
                  <c:v>1.788482834994463</c:v>
                </c:pt>
                <c:pt idx="67">
                  <c:v>1.788482834994463</c:v>
                </c:pt>
                <c:pt idx="68">
                  <c:v>1.788482834994463</c:v>
                </c:pt>
                <c:pt idx="69">
                  <c:v>1.788482834994463</c:v>
                </c:pt>
                <c:pt idx="70">
                  <c:v>1.788482834994463</c:v>
                </c:pt>
                <c:pt idx="71">
                  <c:v>1.788482834994463</c:v>
                </c:pt>
                <c:pt idx="72">
                  <c:v>1.788482834994463</c:v>
                </c:pt>
                <c:pt idx="73">
                  <c:v>1.788482834994463</c:v>
                </c:pt>
                <c:pt idx="74">
                  <c:v>1.788482834994463</c:v>
                </c:pt>
                <c:pt idx="75">
                  <c:v>1.788482834994463</c:v>
                </c:pt>
                <c:pt idx="76">
                  <c:v>1.788482834994463</c:v>
                </c:pt>
                <c:pt idx="77">
                  <c:v>1.788482834994463</c:v>
                </c:pt>
                <c:pt idx="78">
                  <c:v>1.788482834994463</c:v>
                </c:pt>
                <c:pt idx="79">
                  <c:v>1.788482834994463</c:v>
                </c:pt>
                <c:pt idx="80">
                  <c:v>1.788482834994463</c:v>
                </c:pt>
                <c:pt idx="81">
                  <c:v>1.788482834994463</c:v>
                </c:pt>
                <c:pt idx="82">
                  <c:v>1.788482834994463</c:v>
                </c:pt>
                <c:pt idx="83">
                  <c:v>1.788482834994463</c:v>
                </c:pt>
                <c:pt idx="84">
                  <c:v>1.788482834994463</c:v>
                </c:pt>
                <c:pt idx="85">
                  <c:v>1.788482834994463</c:v>
                </c:pt>
                <c:pt idx="86">
                  <c:v>1.788482834994463</c:v>
                </c:pt>
                <c:pt idx="87">
                  <c:v>1.788482834994463</c:v>
                </c:pt>
                <c:pt idx="88">
                  <c:v>1.788482834994463</c:v>
                </c:pt>
                <c:pt idx="89">
                  <c:v>1.788482834994463</c:v>
                </c:pt>
                <c:pt idx="90">
                  <c:v>1.788482834994463</c:v>
                </c:pt>
                <c:pt idx="91">
                  <c:v>1.788482834994463</c:v>
                </c:pt>
                <c:pt idx="92">
                  <c:v>1.788482834994463</c:v>
                </c:pt>
                <c:pt idx="93">
                  <c:v>1.788482834994463</c:v>
                </c:pt>
                <c:pt idx="94">
                  <c:v>1.788482834994463</c:v>
                </c:pt>
                <c:pt idx="95">
                  <c:v>1.788482834994463</c:v>
                </c:pt>
                <c:pt idx="96">
                  <c:v>1.788482834994463</c:v>
                </c:pt>
                <c:pt idx="97">
                  <c:v>1.788482834994463</c:v>
                </c:pt>
                <c:pt idx="98">
                  <c:v>1.788482834994463</c:v>
                </c:pt>
                <c:pt idx="99">
                  <c:v>1.788482834994463</c:v>
                </c:pt>
                <c:pt idx="100">
                  <c:v>1.788482834994463</c:v>
                </c:pt>
                <c:pt idx="101">
                  <c:v>1.788482834994463</c:v>
                </c:pt>
                <c:pt idx="102">
                  <c:v>1.788482834994463</c:v>
                </c:pt>
                <c:pt idx="103">
                  <c:v>1.788482834994463</c:v>
                </c:pt>
                <c:pt idx="104">
                  <c:v>1.788482834994463</c:v>
                </c:pt>
                <c:pt idx="105">
                  <c:v>1.788482834994463</c:v>
                </c:pt>
                <c:pt idx="106">
                  <c:v>1.788482834994463</c:v>
                </c:pt>
                <c:pt idx="107">
                  <c:v>1.788482834994463</c:v>
                </c:pt>
                <c:pt idx="108">
                  <c:v>1.788482834994463</c:v>
                </c:pt>
                <c:pt idx="109">
                  <c:v>1.788482834994463</c:v>
                </c:pt>
                <c:pt idx="110">
                  <c:v>1.788482834994463</c:v>
                </c:pt>
                <c:pt idx="111">
                  <c:v>1.788482834994463</c:v>
                </c:pt>
                <c:pt idx="112">
                  <c:v>1.788482834994463</c:v>
                </c:pt>
                <c:pt idx="113">
                  <c:v>1.788482834994463</c:v>
                </c:pt>
                <c:pt idx="114">
                  <c:v>1.788482834994463</c:v>
                </c:pt>
                <c:pt idx="115">
                  <c:v>1.788482834994463</c:v>
                </c:pt>
                <c:pt idx="116">
                  <c:v>1.788482834994463</c:v>
                </c:pt>
                <c:pt idx="117">
                  <c:v>1.788482834994463</c:v>
                </c:pt>
                <c:pt idx="118">
                  <c:v>1.788482834994463</c:v>
                </c:pt>
                <c:pt idx="119">
                  <c:v>1.788482834994463</c:v>
                </c:pt>
                <c:pt idx="120">
                  <c:v>1.788482834994463</c:v>
                </c:pt>
                <c:pt idx="121">
                  <c:v>1.788482834994463</c:v>
                </c:pt>
                <c:pt idx="122">
                  <c:v>1.788482834994463</c:v>
                </c:pt>
                <c:pt idx="123">
                  <c:v>1.788482834994463</c:v>
                </c:pt>
                <c:pt idx="124">
                  <c:v>1.788482834994463</c:v>
                </c:pt>
                <c:pt idx="125">
                  <c:v>1.788482834994463</c:v>
                </c:pt>
                <c:pt idx="126">
                  <c:v>1.788482834994463</c:v>
                </c:pt>
                <c:pt idx="127">
                  <c:v>1.788482834994463</c:v>
                </c:pt>
                <c:pt idx="128">
                  <c:v>1.788482834994463</c:v>
                </c:pt>
                <c:pt idx="129">
                  <c:v>1.788482834994463</c:v>
                </c:pt>
                <c:pt idx="130">
                  <c:v>1.788482834994463</c:v>
                </c:pt>
                <c:pt idx="131">
                  <c:v>1.788482834994463</c:v>
                </c:pt>
                <c:pt idx="132">
                  <c:v>1.788482834994463</c:v>
                </c:pt>
                <c:pt idx="133">
                  <c:v>1.788482834994463</c:v>
                </c:pt>
                <c:pt idx="134">
                  <c:v>1.788482834994463</c:v>
                </c:pt>
                <c:pt idx="135">
                  <c:v>1.788482834994463</c:v>
                </c:pt>
                <c:pt idx="136">
                  <c:v>1.788482834994463</c:v>
                </c:pt>
                <c:pt idx="137">
                  <c:v>1.788482834994463</c:v>
                </c:pt>
                <c:pt idx="138">
                  <c:v>1.788482834994463</c:v>
                </c:pt>
                <c:pt idx="139">
                  <c:v>1.788482834994463</c:v>
                </c:pt>
                <c:pt idx="140">
                  <c:v>1.788482834994463</c:v>
                </c:pt>
                <c:pt idx="141">
                  <c:v>1.788482834994463</c:v>
                </c:pt>
                <c:pt idx="142">
                  <c:v>1.788482834994463</c:v>
                </c:pt>
                <c:pt idx="143">
                  <c:v>1.788482834994463</c:v>
                </c:pt>
                <c:pt idx="144">
                  <c:v>1.788482834994463</c:v>
                </c:pt>
                <c:pt idx="145">
                  <c:v>1.788482834994463</c:v>
                </c:pt>
                <c:pt idx="146">
                  <c:v>1.788482834994463</c:v>
                </c:pt>
                <c:pt idx="147">
                  <c:v>1.788482834994463</c:v>
                </c:pt>
                <c:pt idx="148">
                  <c:v>1.788482834994463</c:v>
                </c:pt>
                <c:pt idx="149">
                  <c:v>1.788482834994463</c:v>
                </c:pt>
                <c:pt idx="150">
                  <c:v>1.788482834994463</c:v>
                </c:pt>
                <c:pt idx="151">
                  <c:v>1.788482834994463</c:v>
                </c:pt>
                <c:pt idx="152">
                  <c:v>1.788482834994463</c:v>
                </c:pt>
                <c:pt idx="153">
                  <c:v>1.788482834994463</c:v>
                </c:pt>
                <c:pt idx="154">
                  <c:v>1.788482834994463</c:v>
                </c:pt>
                <c:pt idx="155">
                  <c:v>1.788482834994463</c:v>
                </c:pt>
                <c:pt idx="156">
                  <c:v>1.788482834994463</c:v>
                </c:pt>
                <c:pt idx="157">
                  <c:v>1.788482834994463</c:v>
                </c:pt>
                <c:pt idx="158">
                  <c:v>1.788482834994463</c:v>
                </c:pt>
                <c:pt idx="159">
                  <c:v>1.788482834994463</c:v>
                </c:pt>
                <c:pt idx="160">
                  <c:v>1.788482834994463</c:v>
                </c:pt>
                <c:pt idx="161">
                  <c:v>1.788482834994463</c:v>
                </c:pt>
                <c:pt idx="162">
                  <c:v>1.788482834994463</c:v>
                </c:pt>
                <c:pt idx="163">
                  <c:v>1.788482834994463</c:v>
                </c:pt>
                <c:pt idx="164">
                  <c:v>1.788482834994463</c:v>
                </c:pt>
                <c:pt idx="165">
                  <c:v>1.788482834994463</c:v>
                </c:pt>
                <c:pt idx="166">
                  <c:v>1.788482834994463</c:v>
                </c:pt>
                <c:pt idx="167">
                  <c:v>1.788482834994463</c:v>
                </c:pt>
                <c:pt idx="168">
                  <c:v>1.788482834994463</c:v>
                </c:pt>
                <c:pt idx="169">
                  <c:v>1.788482834994463</c:v>
                </c:pt>
                <c:pt idx="170">
                  <c:v>1.788482834994463</c:v>
                </c:pt>
                <c:pt idx="171">
                  <c:v>1.788482834994463</c:v>
                </c:pt>
                <c:pt idx="172">
                  <c:v>1.788482834994463</c:v>
                </c:pt>
                <c:pt idx="173">
                  <c:v>1.788482834994463</c:v>
                </c:pt>
                <c:pt idx="174">
                  <c:v>1.788482834994463</c:v>
                </c:pt>
                <c:pt idx="175">
                  <c:v>1.788482834994463</c:v>
                </c:pt>
                <c:pt idx="176">
                  <c:v>1.788482834994463</c:v>
                </c:pt>
                <c:pt idx="177">
                  <c:v>1.788482834994463</c:v>
                </c:pt>
                <c:pt idx="178">
                  <c:v>1.788482834994463</c:v>
                </c:pt>
                <c:pt idx="179">
                  <c:v>1.788482834994463</c:v>
                </c:pt>
                <c:pt idx="180">
                  <c:v>1.788482834994463</c:v>
                </c:pt>
                <c:pt idx="181">
                  <c:v>1.788482834994463</c:v>
                </c:pt>
                <c:pt idx="182">
                  <c:v>1.788482834994463</c:v>
                </c:pt>
                <c:pt idx="183">
                  <c:v>1.788482834994463</c:v>
                </c:pt>
                <c:pt idx="184">
                  <c:v>1.788482834994463</c:v>
                </c:pt>
                <c:pt idx="185">
                  <c:v>1.788482834994463</c:v>
                </c:pt>
                <c:pt idx="186">
                  <c:v>1.788482834994463</c:v>
                </c:pt>
                <c:pt idx="187">
                  <c:v>1.788482834994463</c:v>
                </c:pt>
                <c:pt idx="188">
                  <c:v>1.788482834994463</c:v>
                </c:pt>
              </c:numCache>
            </c:numRef>
          </c:val>
          <c:smooth val="0"/>
        </c:ser>
        <c:ser>
          <c:idx val="4"/>
          <c:order val="4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dPt>
            <c:idx val="34"/>
            <c:bubble3D val="0"/>
          </c:dPt>
          <c:dPt>
            <c:idx val="45"/>
            <c:bubble3D val="0"/>
          </c:dPt>
          <c:cat>
            <c:strRef>
              <c:f>Results!$B$4:$B$192</c:f>
              <c:strCache>
                <c:ptCount val="18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23-Other</c:v>
                </c:pt>
                <c:pt idx="100">
                  <c:v>23-Other</c:v>
                </c:pt>
                <c:pt idx="101">
                  <c:v>23-Other</c:v>
                </c:pt>
                <c:pt idx="102">
                  <c:v>23-Other</c:v>
                </c:pt>
                <c:pt idx="103">
                  <c:v>23-Other</c:v>
                </c:pt>
                <c:pt idx="104">
                  <c:v>23-Other</c:v>
                </c:pt>
                <c:pt idx="105">
                  <c:v>23-Other</c:v>
                </c:pt>
                <c:pt idx="106">
                  <c:v>23-Other</c:v>
                </c:pt>
                <c:pt idx="107">
                  <c:v>23-Other</c:v>
                </c:pt>
                <c:pt idx="108">
                  <c:v>25-USGS</c:v>
                </c:pt>
                <c:pt idx="109">
                  <c:v>25-USGS</c:v>
                </c:pt>
                <c:pt idx="110">
                  <c:v>25-USGS</c:v>
                </c:pt>
                <c:pt idx="111">
                  <c:v>25-USGS</c:v>
                </c:pt>
                <c:pt idx="112">
                  <c:v>25-USGS</c:v>
                </c:pt>
                <c:pt idx="113">
                  <c:v>25-USGS</c:v>
                </c:pt>
                <c:pt idx="114">
                  <c:v>25-USGS</c:v>
                </c:pt>
                <c:pt idx="115">
                  <c:v>25-USGS</c:v>
                </c:pt>
                <c:pt idx="116">
                  <c:v>25-USGS</c:v>
                </c:pt>
                <c:pt idx="117">
                  <c:v>27-Other</c:v>
                </c:pt>
                <c:pt idx="118">
                  <c:v>27-Other</c:v>
                </c:pt>
                <c:pt idx="119">
                  <c:v>27-Other</c:v>
                </c:pt>
                <c:pt idx="120">
                  <c:v>27-Other</c:v>
                </c:pt>
                <c:pt idx="121">
                  <c:v>27-Other</c:v>
                </c:pt>
                <c:pt idx="122">
                  <c:v>27-Other</c:v>
                </c:pt>
                <c:pt idx="123">
                  <c:v>27-Other</c:v>
                </c:pt>
                <c:pt idx="124">
                  <c:v>27-Other</c:v>
                </c:pt>
                <c:pt idx="125">
                  <c:v>27-Other</c:v>
                </c:pt>
                <c:pt idx="126">
                  <c:v>28-Other</c:v>
                </c:pt>
                <c:pt idx="127">
                  <c:v>28-Other</c:v>
                </c:pt>
                <c:pt idx="128">
                  <c:v>28-Other</c:v>
                </c:pt>
                <c:pt idx="129">
                  <c:v>28-Other</c:v>
                </c:pt>
                <c:pt idx="130">
                  <c:v>28-Other</c:v>
                </c:pt>
                <c:pt idx="131">
                  <c:v>28-Other</c:v>
                </c:pt>
                <c:pt idx="132">
                  <c:v>28-Other</c:v>
                </c:pt>
                <c:pt idx="133">
                  <c:v>28-Other</c:v>
                </c:pt>
                <c:pt idx="134">
                  <c:v>28-Other</c:v>
                </c:pt>
                <c:pt idx="135">
                  <c:v>29-Other</c:v>
                </c:pt>
                <c:pt idx="136">
                  <c:v>29-Other</c:v>
                </c:pt>
                <c:pt idx="137">
                  <c:v>29-Other</c:v>
                </c:pt>
                <c:pt idx="138">
                  <c:v>29-Other</c:v>
                </c:pt>
                <c:pt idx="139">
                  <c:v>29-Other</c:v>
                </c:pt>
                <c:pt idx="140">
                  <c:v>29-Other</c:v>
                </c:pt>
                <c:pt idx="141">
                  <c:v>29-Other</c:v>
                </c:pt>
                <c:pt idx="142">
                  <c:v>29-Other</c:v>
                </c:pt>
                <c:pt idx="143">
                  <c:v>29-Other</c:v>
                </c:pt>
                <c:pt idx="144">
                  <c:v>30-Other</c:v>
                </c:pt>
                <c:pt idx="145">
                  <c:v>30-Other</c:v>
                </c:pt>
                <c:pt idx="146">
                  <c:v>30-Other</c:v>
                </c:pt>
                <c:pt idx="147">
                  <c:v>30-Other</c:v>
                </c:pt>
                <c:pt idx="148">
                  <c:v>30-Other</c:v>
                </c:pt>
                <c:pt idx="149">
                  <c:v>30-Other</c:v>
                </c:pt>
                <c:pt idx="150">
                  <c:v>30-Other</c:v>
                </c:pt>
                <c:pt idx="151">
                  <c:v>30-Other</c:v>
                </c:pt>
                <c:pt idx="152">
                  <c:v>30-Other</c:v>
                </c:pt>
                <c:pt idx="153">
                  <c:v>31-Other</c:v>
                </c:pt>
                <c:pt idx="154">
                  <c:v>31-Other</c:v>
                </c:pt>
                <c:pt idx="155">
                  <c:v>31-Other</c:v>
                </c:pt>
                <c:pt idx="156">
                  <c:v>31-Other</c:v>
                </c:pt>
                <c:pt idx="157">
                  <c:v>31-Other</c:v>
                </c:pt>
                <c:pt idx="158">
                  <c:v>31-Other</c:v>
                </c:pt>
                <c:pt idx="159">
                  <c:v>31-Other</c:v>
                </c:pt>
                <c:pt idx="160">
                  <c:v>31-Other</c:v>
                </c:pt>
                <c:pt idx="161">
                  <c:v>31-Other</c:v>
                </c:pt>
                <c:pt idx="162">
                  <c:v>34-Other</c:v>
                </c:pt>
                <c:pt idx="163">
                  <c:v>34-Other</c:v>
                </c:pt>
                <c:pt idx="164">
                  <c:v>34-Other</c:v>
                </c:pt>
                <c:pt idx="165">
                  <c:v>34-Other</c:v>
                </c:pt>
                <c:pt idx="166">
                  <c:v>34-Other</c:v>
                </c:pt>
                <c:pt idx="167">
                  <c:v>34-Other</c:v>
                </c:pt>
                <c:pt idx="168">
                  <c:v>34-Other</c:v>
                </c:pt>
                <c:pt idx="169">
                  <c:v>34-Other</c:v>
                </c:pt>
                <c:pt idx="170">
                  <c:v>34-Other</c:v>
                </c:pt>
                <c:pt idx="171">
                  <c:v>36-Other</c:v>
                </c:pt>
                <c:pt idx="172">
                  <c:v>36-Other</c:v>
                </c:pt>
                <c:pt idx="173">
                  <c:v>36-Other</c:v>
                </c:pt>
                <c:pt idx="174">
                  <c:v>36-Other</c:v>
                </c:pt>
                <c:pt idx="175">
                  <c:v>36-Other</c:v>
                </c:pt>
                <c:pt idx="176">
                  <c:v>36-Other</c:v>
                </c:pt>
                <c:pt idx="177">
                  <c:v>36-Other</c:v>
                </c:pt>
                <c:pt idx="178">
                  <c:v>36-Other</c:v>
                </c:pt>
                <c:pt idx="179">
                  <c:v>36-Other</c:v>
                </c:pt>
                <c:pt idx="180">
                  <c:v>40-Other</c:v>
                </c:pt>
                <c:pt idx="181">
                  <c:v>40-Other</c:v>
                </c:pt>
                <c:pt idx="182">
                  <c:v>40-Other</c:v>
                </c:pt>
                <c:pt idx="183">
                  <c:v>40-Other</c:v>
                </c:pt>
                <c:pt idx="184">
                  <c:v>40-Other</c:v>
                </c:pt>
                <c:pt idx="185">
                  <c:v>40-Other</c:v>
                </c:pt>
                <c:pt idx="186">
                  <c:v>40-Other</c:v>
                </c:pt>
                <c:pt idx="187">
                  <c:v>40-Other</c:v>
                </c:pt>
                <c:pt idx="188">
                  <c:v>40-Other</c:v>
                </c:pt>
              </c:strCache>
            </c:strRef>
          </c:cat>
          <c:val>
            <c:numRef>
              <c:f>Results!$Y$4:$Y$192</c:f>
              <c:numCache>
                <c:formatCode>0.00</c:formatCode>
                <c:ptCount val="189"/>
                <c:pt idx="0">
                  <c:v>-11.147199249394486</c:v>
                </c:pt>
                <c:pt idx="1">
                  <c:v>-11.147199249394486</c:v>
                </c:pt>
                <c:pt idx="2">
                  <c:v>-11.147199249394486</c:v>
                </c:pt>
                <c:pt idx="3">
                  <c:v>-11.147199249394486</c:v>
                </c:pt>
                <c:pt idx="4">
                  <c:v>-11.147199249394486</c:v>
                </c:pt>
                <c:pt idx="5">
                  <c:v>-11.147199249394486</c:v>
                </c:pt>
                <c:pt idx="6">
                  <c:v>-11.147199249394486</c:v>
                </c:pt>
                <c:pt idx="7">
                  <c:v>-11.147199249394486</c:v>
                </c:pt>
                <c:pt idx="8">
                  <c:v>-11.147199249394486</c:v>
                </c:pt>
                <c:pt idx="9">
                  <c:v>-11.147199249394486</c:v>
                </c:pt>
                <c:pt idx="10">
                  <c:v>-11.147199249394486</c:v>
                </c:pt>
                <c:pt idx="11">
                  <c:v>-11.147199249394486</c:v>
                </c:pt>
                <c:pt idx="12">
                  <c:v>-11.147199249394486</c:v>
                </c:pt>
                <c:pt idx="13">
                  <c:v>-11.147199249394486</c:v>
                </c:pt>
                <c:pt idx="14">
                  <c:v>-11.147199249394486</c:v>
                </c:pt>
                <c:pt idx="15">
                  <c:v>-11.147199249394486</c:v>
                </c:pt>
                <c:pt idx="16">
                  <c:v>-11.147199249394486</c:v>
                </c:pt>
                <c:pt idx="17">
                  <c:v>-11.147199249394486</c:v>
                </c:pt>
                <c:pt idx="18">
                  <c:v>-11.147199249394486</c:v>
                </c:pt>
                <c:pt idx="19">
                  <c:v>-11.147199249394486</c:v>
                </c:pt>
                <c:pt idx="20">
                  <c:v>-11.147199249394486</c:v>
                </c:pt>
                <c:pt idx="21">
                  <c:v>-11.147199249394486</c:v>
                </c:pt>
                <c:pt idx="22">
                  <c:v>-11.147199249394486</c:v>
                </c:pt>
                <c:pt idx="23">
                  <c:v>-11.147199249394486</c:v>
                </c:pt>
                <c:pt idx="24">
                  <c:v>-11.147199249394486</c:v>
                </c:pt>
                <c:pt idx="25">
                  <c:v>-11.147199249394486</c:v>
                </c:pt>
                <c:pt idx="26">
                  <c:v>-11.147199249394486</c:v>
                </c:pt>
                <c:pt idx="27">
                  <c:v>-11.147199249394486</c:v>
                </c:pt>
                <c:pt idx="28">
                  <c:v>-11.147199249394486</c:v>
                </c:pt>
                <c:pt idx="29">
                  <c:v>-11.147199249394486</c:v>
                </c:pt>
                <c:pt idx="30">
                  <c:v>-11.147199249394486</c:v>
                </c:pt>
                <c:pt idx="31">
                  <c:v>-11.147199249394486</c:v>
                </c:pt>
                <c:pt idx="32">
                  <c:v>-11.147199249394486</c:v>
                </c:pt>
                <c:pt idx="33">
                  <c:v>-11.147199249394486</c:v>
                </c:pt>
                <c:pt idx="34">
                  <c:v>-11.147199249394486</c:v>
                </c:pt>
                <c:pt idx="35">
                  <c:v>-11.147199249394486</c:v>
                </c:pt>
                <c:pt idx="36">
                  <c:v>-11.147199249394486</c:v>
                </c:pt>
                <c:pt idx="37">
                  <c:v>-11.147199249394486</c:v>
                </c:pt>
                <c:pt idx="38">
                  <c:v>-11.147199249394486</c:v>
                </c:pt>
                <c:pt idx="39">
                  <c:v>-11.147199249394486</c:v>
                </c:pt>
                <c:pt idx="40">
                  <c:v>-11.147199249394486</c:v>
                </c:pt>
                <c:pt idx="41">
                  <c:v>-11.147199249394486</c:v>
                </c:pt>
                <c:pt idx="42">
                  <c:v>-11.147199249394486</c:v>
                </c:pt>
                <c:pt idx="43">
                  <c:v>-11.147199249394486</c:v>
                </c:pt>
                <c:pt idx="44">
                  <c:v>-11.147199249394486</c:v>
                </c:pt>
                <c:pt idx="45">
                  <c:v>-11.147199249394486</c:v>
                </c:pt>
                <c:pt idx="46">
                  <c:v>-11.147199249394486</c:v>
                </c:pt>
                <c:pt idx="47">
                  <c:v>-11.147199249394486</c:v>
                </c:pt>
                <c:pt idx="48">
                  <c:v>-11.147199249394486</c:v>
                </c:pt>
                <c:pt idx="49">
                  <c:v>-11.147199249394486</c:v>
                </c:pt>
                <c:pt idx="50">
                  <c:v>-11.147199249394486</c:v>
                </c:pt>
                <c:pt idx="51">
                  <c:v>-11.147199249394486</c:v>
                </c:pt>
                <c:pt idx="52">
                  <c:v>-11.147199249394486</c:v>
                </c:pt>
                <c:pt idx="53">
                  <c:v>-11.147199249394486</c:v>
                </c:pt>
                <c:pt idx="54">
                  <c:v>-11.147199249394486</c:v>
                </c:pt>
                <c:pt idx="55">
                  <c:v>-11.147199249394486</c:v>
                </c:pt>
                <c:pt idx="56">
                  <c:v>-11.147199249394486</c:v>
                </c:pt>
                <c:pt idx="57">
                  <c:v>-11.147199249394486</c:v>
                </c:pt>
                <c:pt idx="58">
                  <c:v>-11.147199249394486</c:v>
                </c:pt>
                <c:pt idx="59">
                  <c:v>-11.147199249394486</c:v>
                </c:pt>
                <c:pt idx="60">
                  <c:v>-11.147199249394486</c:v>
                </c:pt>
                <c:pt idx="61">
                  <c:v>-11.147199249394486</c:v>
                </c:pt>
                <c:pt idx="62">
                  <c:v>-11.147199249394486</c:v>
                </c:pt>
                <c:pt idx="63">
                  <c:v>-11.147199249394486</c:v>
                </c:pt>
                <c:pt idx="64">
                  <c:v>-11.147199249394486</c:v>
                </c:pt>
                <c:pt idx="65">
                  <c:v>-11.147199249394486</c:v>
                </c:pt>
                <c:pt idx="66">
                  <c:v>-11.147199249394486</c:v>
                </c:pt>
                <c:pt idx="67">
                  <c:v>-11.147199249394486</c:v>
                </c:pt>
                <c:pt idx="68">
                  <c:v>-11.147199249394486</c:v>
                </c:pt>
                <c:pt idx="69">
                  <c:v>-11.147199249394486</c:v>
                </c:pt>
                <c:pt idx="70">
                  <c:v>-11.147199249394486</c:v>
                </c:pt>
                <c:pt idx="71">
                  <c:v>-11.147199249394486</c:v>
                </c:pt>
                <c:pt idx="72">
                  <c:v>-11.147199249394486</c:v>
                </c:pt>
                <c:pt idx="73">
                  <c:v>-11.147199249394486</c:v>
                </c:pt>
                <c:pt idx="74">
                  <c:v>-11.147199249394486</c:v>
                </c:pt>
                <c:pt idx="75">
                  <c:v>-11.147199249394486</c:v>
                </c:pt>
                <c:pt idx="76">
                  <c:v>-11.147199249394486</c:v>
                </c:pt>
                <c:pt idx="77">
                  <c:v>-11.147199249394486</c:v>
                </c:pt>
                <c:pt idx="78">
                  <c:v>-11.147199249394486</c:v>
                </c:pt>
                <c:pt idx="79">
                  <c:v>-11.147199249394486</c:v>
                </c:pt>
                <c:pt idx="80">
                  <c:v>-11.147199249394486</c:v>
                </c:pt>
                <c:pt idx="81">
                  <c:v>-11.147199249394486</c:v>
                </c:pt>
                <c:pt idx="82">
                  <c:v>-11.147199249394486</c:v>
                </c:pt>
                <c:pt idx="83">
                  <c:v>-11.147199249394486</c:v>
                </c:pt>
                <c:pt idx="84">
                  <c:v>-11.147199249394486</c:v>
                </c:pt>
                <c:pt idx="85">
                  <c:v>-11.147199249394486</c:v>
                </c:pt>
                <c:pt idx="86">
                  <c:v>-11.147199249394486</c:v>
                </c:pt>
                <c:pt idx="87">
                  <c:v>-11.147199249394486</c:v>
                </c:pt>
                <c:pt idx="88">
                  <c:v>-11.147199249394486</c:v>
                </c:pt>
                <c:pt idx="89">
                  <c:v>-11.147199249394486</c:v>
                </c:pt>
                <c:pt idx="90">
                  <c:v>-11.147199249394486</c:v>
                </c:pt>
                <c:pt idx="91">
                  <c:v>-11.147199249394486</c:v>
                </c:pt>
                <c:pt idx="92">
                  <c:v>-11.147199249394486</c:v>
                </c:pt>
                <c:pt idx="93">
                  <c:v>-11.147199249394486</c:v>
                </c:pt>
                <c:pt idx="94">
                  <c:v>-11.147199249394486</c:v>
                </c:pt>
                <c:pt idx="95">
                  <c:v>-11.147199249394486</c:v>
                </c:pt>
                <c:pt idx="96">
                  <c:v>-11.147199249394486</c:v>
                </c:pt>
                <c:pt idx="97">
                  <c:v>-11.147199249394486</c:v>
                </c:pt>
                <c:pt idx="98">
                  <c:v>-11.147199249394486</c:v>
                </c:pt>
                <c:pt idx="99">
                  <c:v>-11.147199249394486</c:v>
                </c:pt>
                <c:pt idx="100">
                  <c:v>-11.147199249394486</c:v>
                </c:pt>
                <c:pt idx="101">
                  <c:v>-11.147199249394486</c:v>
                </c:pt>
                <c:pt idx="102">
                  <c:v>-11.147199249394486</c:v>
                </c:pt>
                <c:pt idx="103">
                  <c:v>-11.147199249394486</c:v>
                </c:pt>
                <c:pt idx="104">
                  <c:v>-11.147199249394486</c:v>
                </c:pt>
                <c:pt idx="105">
                  <c:v>-11.147199249394486</c:v>
                </c:pt>
                <c:pt idx="106">
                  <c:v>-11.147199249394486</c:v>
                </c:pt>
                <c:pt idx="107">
                  <c:v>-11.147199249394486</c:v>
                </c:pt>
                <c:pt idx="108">
                  <c:v>-11.147199249394486</c:v>
                </c:pt>
                <c:pt idx="109">
                  <c:v>-11.147199249394486</c:v>
                </c:pt>
                <c:pt idx="110">
                  <c:v>-11.147199249394486</c:v>
                </c:pt>
                <c:pt idx="111">
                  <c:v>-11.147199249394486</c:v>
                </c:pt>
                <c:pt idx="112">
                  <c:v>-11.147199249394486</c:v>
                </c:pt>
                <c:pt idx="113">
                  <c:v>-11.147199249394486</c:v>
                </c:pt>
                <c:pt idx="114">
                  <c:v>-11.147199249394486</c:v>
                </c:pt>
                <c:pt idx="115">
                  <c:v>-11.147199249394486</c:v>
                </c:pt>
                <c:pt idx="116">
                  <c:v>-11.147199249394486</c:v>
                </c:pt>
                <c:pt idx="117">
                  <c:v>-11.147199249394486</c:v>
                </c:pt>
                <c:pt idx="118">
                  <c:v>-11.147199249394486</c:v>
                </c:pt>
                <c:pt idx="119">
                  <c:v>-11.147199249394486</c:v>
                </c:pt>
                <c:pt idx="120">
                  <c:v>-11.147199249394486</c:v>
                </c:pt>
                <c:pt idx="121">
                  <c:v>-11.147199249394486</c:v>
                </c:pt>
                <c:pt idx="122">
                  <c:v>-11.147199249394486</c:v>
                </c:pt>
                <c:pt idx="123">
                  <c:v>-11.147199249394486</c:v>
                </c:pt>
                <c:pt idx="124">
                  <c:v>-11.147199249394486</c:v>
                </c:pt>
                <c:pt idx="125">
                  <c:v>-11.147199249394486</c:v>
                </c:pt>
                <c:pt idx="126">
                  <c:v>-11.147199249394486</c:v>
                </c:pt>
                <c:pt idx="127">
                  <c:v>-11.147199249394486</c:v>
                </c:pt>
                <c:pt idx="128">
                  <c:v>-11.147199249394486</c:v>
                </c:pt>
                <c:pt idx="129">
                  <c:v>-11.147199249394486</c:v>
                </c:pt>
                <c:pt idx="130">
                  <c:v>-11.147199249394486</c:v>
                </c:pt>
                <c:pt idx="131">
                  <c:v>-11.147199249394486</c:v>
                </c:pt>
                <c:pt idx="132">
                  <c:v>-11.147199249394486</c:v>
                </c:pt>
                <c:pt idx="133">
                  <c:v>-11.147199249394486</c:v>
                </c:pt>
                <c:pt idx="134">
                  <c:v>-11.147199249394486</c:v>
                </c:pt>
                <c:pt idx="135">
                  <c:v>-11.147199249394486</c:v>
                </c:pt>
                <c:pt idx="136">
                  <c:v>-11.147199249394486</c:v>
                </c:pt>
                <c:pt idx="137">
                  <c:v>-11.147199249394486</c:v>
                </c:pt>
                <c:pt idx="138">
                  <c:v>-11.147199249394486</c:v>
                </c:pt>
                <c:pt idx="139">
                  <c:v>-11.147199249394486</c:v>
                </c:pt>
                <c:pt idx="140">
                  <c:v>-11.147199249394486</c:v>
                </c:pt>
                <c:pt idx="141">
                  <c:v>-11.147199249394486</c:v>
                </c:pt>
                <c:pt idx="142">
                  <c:v>-11.147199249394486</c:v>
                </c:pt>
                <c:pt idx="143">
                  <c:v>-11.147199249394486</c:v>
                </c:pt>
                <c:pt idx="144">
                  <c:v>-11.147199249394486</c:v>
                </c:pt>
                <c:pt idx="145">
                  <c:v>-11.147199249394486</c:v>
                </c:pt>
                <c:pt idx="146">
                  <c:v>-11.147199249394486</c:v>
                </c:pt>
                <c:pt idx="147">
                  <c:v>-11.147199249394486</c:v>
                </c:pt>
                <c:pt idx="148">
                  <c:v>-11.147199249394486</c:v>
                </c:pt>
                <c:pt idx="149">
                  <c:v>-11.147199249394486</c:v>
                </c:pt>
                <c:pt idx="150">
                  <c:v>-11.147199249394486</c:v>
                </c:pt>
                <c:pt idx="151">
                  <c:v>-11.147199249394486</c:v>
                </c:pt>
                <c:pt idx="152">
                  <c:v>-11.147199249394486</c:v>
                </c:pt>
                <c:pt idx="153">
                  <c:v>-11.147199249394486</c:v>
                </c:pt>
                <c:pt idx="154">
                  <c:v>-11.147199249394486</c:v>
                </c:pt>
                <c:pt idx="155">
                  <c:v>-11.147199249394486</c:v>
                </c:pt>
                <c:pt idx="156">
                  <c:v>-11.147199249394486</c:v>
                </c:pt>
                <c:pt idx="157">
                  <c:v>-11.147199249394486</c:v>
                </c:pt>
                <c:pt idx="158">
                  <c:v>-11.147199249394486</c:v>
                </c:pt>
                <c:pt idx="159">
                  <c:v>-11.147199249394486</c:v>
                </c:pt>
                <c:pt idx="160">
                  <c:v>-11.147199249394486</c:v>
                </c:pt>
                <c:pt idx="161">
                  <c:v>-11.147199249394486</c:v>
                </c:pt>
                <c:pt idx="162">
                  <c:v>-11.147199249394486</c:v>
                </c:pt>
                <c:pt idx="163">
                  <c:v>-11.147199249394486</c:v>
                </c:pt>
                <c:pt idx="164">
                  <c:v>-11.147199249394486</c:v>
                </c:pt>
                <c:pt idx="165">
                  <c:v>-11.147199249394486</c:v>
                </c:pt>
                <c:pt idx="166">
                  <c:v>-11.147199249394486</c:v>
                </c:pt>
                <c:pt idx="167">
                  <c:v>-11.147199249394486</c:v>
                </c:pt>
                <c:pt idx="168">
                  <c:v>-11.147199249394486</c:v>
                </c:pt>
                <c:pt idx="169">
                  <c:v>-11.147199249394486</c:v>
                </c:pt>
                <c:pt idx="170">
                  <c:v>-11.147199249394486</c:v>
                </c:pt>
                <c:pt idx="171">
                  <c:v>-11.147199249394486</c:v>
                </c:pt>
                <c:pt idx="172">
                  <c:v>-11.147199249394486</c:v>
                </c:pt>
                <c:pt idx="173">
                  <c:v>-11.147199249394486</c:v>
                </c:pt>
                <c:pt idx="174">
                  <c:v>-11.147199249394486</c:v>
                </c:pt>
                <c:pt idx="175">
                  <c:v>-11.147199249394486</c:v>
                </c:pt>
                <c:pt idx="176">
                  <c:v>-11.147199249394486</c:v>
                </c:pt>
                <c:pt idx="177">
                  <c:v>-11.147199249394486</c:v>
                </c:pt>
                <c:pt idx="178">
                  <c:v>-11.147199249394486</c:v>
                </c:pt>
                <c:pt idx="179">
                  <c:v>-11.147199249394486</c:v>
                </c:pt>
                <c:pt idx="180">
                  <c:v>-11.147199249394486</c:v>
                </c:pt>
                <c:pt idx="181">
                  <c:v>-11.147199249394486</c:v>
                </c:pt>
                <c:pt idx="182">
                  <c:v>-11.147199249394486</c:v>
                </c:pt>
                <c:pt idx="183">
                  <c:v>-11.147199249394486</c:v>
                </c:pt>
                <c:pt idx="184">
                  <c:v>-11.147199249394486</c:v>
                </c:pt>
                <c:pt idx="185">
                  <c:v>-11.147199249394486</c:v>
                </c:pt>
                <c:pt idx="186">
                  <c:v>-11.147199249394486</c:v>
                </c:pt>
                <c:pt idx="187">
                  <c:v>-11.147199249394486</c:v>
                </c:pt>
                <c:pt idx="188">
                  <c:v>-11.147199249394486</c:v>
                </c:pt>
              </c:numCache>
            </c:numRef>
          </c:val>
          <c:smooth val="0"/>
        </c:ser>
        <c:ser>
          <c:idx val="5"/>
          <c:order val="5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dPt>
            <c:idx val="7"/>
            <c:bubble3D val="0"/>
          </c:dPt>
          <c:dPt>
            <c:idx val="34"/>
            <c:bubble3D val="0"/>
          </c:dPt>
          <c:dPt>
            <c:idx val="40"/>
            <c:bubble3D val="0"/>
          </c:dPt>
          <c:dPt>
            <c:idx val="45"/>
            <c:bubble3D val="0"/>
          </c:dPt>
          <c:cat>
            <c:strRef>
              <c:f>Results!$B$4:$B$192</c:f>
              <c:strCache>
                <c:ptCount val="18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23-Other</c:v>
                </c:pt>
                <c:pt idx="100">
                  <c:v>23-Other</c:v>
                </c:pt>
                <c:pt idx="101">
                  <c:v>23-Other</c:v>
                </c:pt>
                <c:pt idx="102">
                  <c:v>23-Other</c:v>
                </c:pt>
                <c:pt idx="103">
                  <c:v>23-Other</c:v>
                </c:pt>
                <c:pt idx="104">
                  <c:v>23-Other</c:v>
                </c:pt>
                <c:pt idx="105">
                  <c:v>23-Other</c:v>
                </c:pt>
                <c:pt idx="106">
                  <c:v>23-Other</c:v>
                </c:pt>
                <c:pt idx="107">
                  <c:v>23-Other</c:v>
                </c:pt>
                <c:pt idx="108">
                  <c:v>25-USGS</c:v>
                </c:pt>
                <c:pt idx="109">
                  <c:v>25-USGS</c:v>
                </c:pt>
                <c:pt idx="110">
                  <c:v>25-USGS</c:v>
                </c:pt>
                <c:pt idx="111">
                  <c:v>25-USGS</c:v>
                </c:pt>
                <c:pt idx="112">
                  <c:v>25-USGS</c:v>
                </c:pt>
                <c:pt idx="113">
                  <c:v>25-USGS</c:v>
                </c:pt>
                <c:pt idx="114">
                  <c:v>25-USGS</c:v>
                </c:pt>
                <c:pt idx="115">
                  <c:v>25-USGS</c:v>
                </c:pt>
                <c:pt idx="116">
                  <c:v>25-USGS</c:v>
                </c:pt>
                <c:pt idx="117">
                  <c:v>27-Other</c:v>
                </c:pt>
                <c:pt idx="118">
                  <c:v>27-Other</c:v>
                </c:pt>
                <c:pt idx="119">
                  <c:v>27-Other</c:v>
                </c:pt>
                <c:pt idx="120">
                  <c:v>27-Other</c:v>
                </c:pt>
                <c:pt idx="121">
                  <c:v>27-Other</c:v>
                </c:pt>
                <c:pt idx="122">
                  <c:v>27-Other</c:v>
                </c:pt>
                <c:pt idx="123">
                  <c:v>27-Other</c:v>
                </c:pt>
                <c:pt idx="124">
                  <c:v>27-Other</c:v>
                </c:pt>
                <c:pt idx="125">
                  <c:v>27-Other</c:v>
                </c:pt>
                <c:pt idx="126">
                  <c:v>28-Other</c:v>
                </c:pt>
                <c:pt idx="127">
                  <c:v>28-Other</c:v>
                </c:pt>
                <c:pt idx="128">
                  <c:v>28-Other</c:v>
                </c:pt>
                <c:pt idx="129">
                  <c:v>28-Other</c:v>
                </c:pt>
                <c:pt idx="130">
                  <c:v>28-Other</c:v>
                </c:pt>
                <c:pt idx="131">
                  <c:v>28-Other</c:v>
                </c:pt>
                <c:pt idx="132">
                  <c:v>28-Other</c:v>
                </c:pt>
                <c:pt idx="133">
                  <c:v>28-Other</c:v>
                </c:pt>
                <c:pt idx="134">
                  <c:v>28-Other</c:v>
                </c:pt>
                <c:pt idx="135">
                  <c:v>29-Other</c:v>
                </c:pt>
                <c:pt idx="136">
                  <c:v>29-Other</c:v>
                </c:pt>
                <c:pt idx="137">
                  <c:v>29-Other</c:v>
                </c:pt>
                <c:pt idx="138">
                  <c:v>29-Other</c:v>
                </c:pt>
                <c:pt idx="139">
                  <c:v>29-Other</c:v>
                </c:pt>
                <c:pt idx="140">
                  <c:v>29-Other</c:v>
                </c:pt>
                <c:pt idx="141">
                  <c:v>29-Other</c:v>
                </c:pt>
                <c:pt idx="142">
                  <c:v>29-Other</c:v>
                </c:pt>
                <c:pt idx="143">
                  <c:v>29-Other</c:v>
                </c:pt>
                <c:pt idx="144">
                  <c:v>30-Other</c:v>
                </c:pt>
                <c:pt idx="145">
                  <c:v>30-Other</c:v>
                </c:pt>
                <c:pt idx="146">
                  <c:v>30-Other</c:v>
                </c:pt>
                <c:pt idx="147">
                  <c:v>30-Other</c:v>
                </c:pt>
                <c:pt idx="148">
                  <c:v>30-Other</c:v>
                </c:pt>
                <c:pt idx="149">
                  <c:v>30-Other</c:v>
                </c:pt>
                <c:pt idx="150">
                  <c:v>30-Other</c:v>
                </c:pt>
                <c:pt idx="151">
                  <c:v>30-Other</c:v>
                </c:pt>
                <c:pt idx="152">
                  <c:v>30-Other</c:v>
                </c:pt>
                <c:pt idx="153">
                  <c:v>31-Other</c:v>
                </c:pt>
                <c:pt idx="154">
                  <c:v>31-Other</c:v>
                </c:pt>
                <c:pt idx="155">
                  <c:v>31-Other</c:v>
                </c:pt>
                <c:pt idx="156">
                  <c:v>31-Other</c:v>
                </c:pt>
                <c:pt idx="157">
                  <c:v>31-Other</c:v>
                </c:pt>
                <c:pt idx="158">
                  <c:v>31-Other</c:v>
                </c:pt>
                <c:pt idx="159">
                  <c:v>31-Other</c:v>
                </c:pt>
                <c:pt idx="160">
                  <c:v>31-Other</c:v>
                </c:pt>
                <c:pt idx="161">
                  <c:v>31-Other</c:v>
                </c:pt>
                <c:pt idx="162">
                  <c:v>34-Other</c:v>
                </c:pt>
                <c:pt idx="163">
                  <c:v>34-Other</c:v>
                </c:pt>
                <c:pt idx="164">
                  <c:v>34-Other</c:v>
                </c:pt>
                <c:pt idx="165">
                  <c:v>34-Other</c:v>
                </c:pt>
                <c:pt idx="166">
                  <c:v>34-Other</c:v>
                </c:pt>
                <c:pt idx="167">
                  <c:v>34-Other</c:v>
                </c:pt>
                <c:pt idx="168">
                  <c:v>34-Other</c:v>
                </c:pt>
                <c:pt idx="169">
                  <c:v>34-Other</c:v>
                </c:pt>
                <c:pt idx="170">
                  <c:v>34-Other</c:v>
                </c:pt>
                <c:pt idx="171">
                  <c:v>36-Other</c:v>
                </c:pt>
                <c:pt idx="172">
                  <c:v>36-Other</c:v>
                </c:pt>
                <c:pt idx="173">
                  <c:v>36-Other</c:v>
                </c:pt>
                <c:pt idx="174">
                  <c:v>36-Other</c:v>
                </c:pt>
                <c:pt idx="175">
                  <c:v>36-Other</c:v>
                </c:pt>
                <c:pt idx="176">
                  <c:v>36-Other</c:v>
                </c:pt>
                <c:pt idx="177">
                  <c:v>36-Other</c:v>
                </c:pt>
                <c:pt idx="178">
                  <c:v>36-Other</c:v>
                </c:pt>
                <c:pt idx="179">
                  <c:v>36-Other</c:v>
                </c:pt>
                <c:pt idx="180">
                  <c:v>40-Other</c:v>
                </c:pt>
                <c:pt idx="181">
                  <c:v>40-Other</c:v>
                </c:pt>
                <c:pt idx="182">
                  <c:v>40-Other</c:v>
                </c:pt>
                <c:pt idx="183">
                  <c:v>40-Other</c:v>
                </c:pt>
                <c:pt idx="184">
                  <c:v>40-Other</c:v>
                </c:pt>
                <c:pt idx="185">
                  <c:v>40-Other</c:v>
                </c:pt>
                <c:pt idx="186">
                  <c:v>40-Other</c:v>
                </c:pt>
                <c:pt idx="187">
                  <c:v>40-Other</c:v>
                </c:pt>
                <c:pt idx="188">
                  <c:v>40-Other</c:v>
                </c:pt>
              </c:strCache>
            </c:strRef>
          </c:cat>
          <c:val>
            <c:numRef>
              <c:f>Results!$Z$4:$Z$192</c:f>
              <c:numCache>
                <c:formatCode>0.00</c:formatCode>
                <c:ptCount val="189"/>
                <c:pt idx="0">
                  <c:v>4.7241649193834121</c:v>
                </c:pt>
                <c:pt idx="1">
                  <c:v>4.7241649193834121</c:v>
                </c:pt>
                <c:pt idx="2">
                  <c:v>4.7241649193834121</c:v>
                </c:pt>
                <c:pt idx="3">
                  <c:v>4.7241649193834121</c:v>
                </c:pt>
                <c:pt idx="4">
                  <c:v>4.7241649193834121</c:v>
                </c:pt>
                <c:pt idx="5">
                  <c:v>4.7241649193834121</c:v>
                </c:pt>
                <c:pt idx="6">
                  <c:v>4.7241649193834121</c:v>
                </c:pt>
                <c:pt idx="7">
                  <c:v>4.7241649193834121</c:v>
                </c:pt>
                <c:pt idx="8">
                  <c:v>4.7241649193834121</c:v>
                </c:pt>
                <c:pt idx="9">
                  <c:v>4.7241649193834121</c:v>
                </c:pt>
                <c:pt idx="10">
                  <c:v>4.7241649193834121</c:v>
                </c:pt>
                <c:pt idx="11">
                  <c:v>4.7241649193834121</c:v>
                </c:pt>
                <c:pt idx="12">
                  <c:v>4.7241649193834121</c:v>
                </c:pt>
                <c:pt idx="13">
                  <c:v>4.7241649193834121</c:v>
                </c:pt>
                <c:pt idx="14">
                  <c:v>4.7241649193834121</c:v>
                </c:pt>
                <c:pt idx="15">
                  <c:v>4.7241649193834121</c:v>
                </c:pt>
                <c:pt idx="16">
                  <c:v>4.7241649193834121</c:v>
                </c:pt>
                <c:pt idx="17">
                  <c:v>4.7241649193834121</c:v>
                </c:pt>
                <c:pt idx="18">
                  <c:v>4.7241649193834121</c:v>
                </c:pt>
                <c:pt idx="19">
                  <c:v>4.7241649193834121</c:v>
                </c:pt>
                <c:pt idx="20">
                  <c:v>4.7241649193834121</c:v>
                </c:pt>
                <c:pt idx="21">
                  <c:v>4.7241649193834121</c:v>
                </c:pt>
                <c:pt idx="22">
                  <c:v>4.7241649193834121</c:v>
                </c:pt>
                <c:pt idx="23">
                  <c:v>4.7241649193834121</c:v>
                </c:pt>
                <c:pt idx="24">
                  <c:v>4.7241649193834121</c:v>
                </c:pt>
                <c:pt idx="25">
                  <c:v>4.7241649193834121</c:v>
                </c:pt>
                <c:pt idx="26">
                  <c:v>4.7241649193834121</c:v>
                </c:pt>
                <c:pt idx="27">
                  <c:v>4.7241649193834121</c:v>
                </c:pt>
                <c:pt idx="28">
                  <c:v>4.7241649193834121</c:v>
                </c:pt>
                <c:pt idx="29">
                  <c:v>4.7241649193834121</c:v>
                </c:pt>
                <c:pt idx="30">
                  <c:v>4.7241649193834121</c:v>
                </c:pt>
                <c:pt idx="31">
                  <c:v>4.7241649193834121</c:v>
                </c:pt>
                <c:pt idx="32">
                  <c:v>4.7241649193834121</c:v>
                </c:pt>
                <c:pt idx="33">
                  <c:v>4.7241649193834121</c:v>
                </c:pt>
                <c:pt idx="34">
                  <c:v>4.7241649193834121</c:v>
                </c:pt>
                <c:pt idx="35">
                  <c:v>4.7241649193834121</c:v>
                </c:pt>
                <c:pt idx="36">
                  <c:v>4.7241649193834121</c:v>
                </c:pt>
                <c:pt idx="37">
                  <c:v>4.7241649193834121</c:v>
                </c:pt>
                <c:pt idx="38">
                  <c:v>4.7241649193834121</c:v>
                </c:pt>
                <c:pt idx="39">
                  <c:v>4.7241649193834121</c:v>
                </c:pt>
                <c:pt idx="40">
                  <c:v>4.7241649193834121</c:v>
                </c:pt>
                <c:pt idx="41">
                  <c:v>4.7241649193834121</c:v>
                </c:pt>
                <c:pt idx="42">
                  <c:v>4.7241649193834121</c:v>
                </c:pt>
                <c:pt idx="43">
                  <c:v>4.7241649193834121</c:v>
                </c:pt>
                <c:pt idx="44">
                  <c:v>4.7241649193834121</c:v>
                </c:pt>
                <c:pt idx="45">
                  <c:v>4.7241649193834121</c:v>
                </c:pt>
                <c:pt idx="46">
                  <c:v>4.7241649193834121</c:v>
                </c:pt>
                <c:pt idx="47">
                  <c:v>4.7241649193834121</c:v>
                </c:pt>
                <c:pt idx="48">
                  <c:v>4.7241649193834121</c:v>
                </c:pt>
                <c:pt idx="49">
                  <c:v>4.7241649193834121</c:v>
                </c:pt>
                <c:pt idx="50">
                  <c:v>4.7241649193834121</c:v>
                </c:pt>
                <c:pt idx="51">
                  <c:v>4.7241649193834121</c:v>
                </c:pt>
                <c:pt idx="52">
                  <c:v>4.7241649193834121</c:v>
                </c:pt>
                <c:pt idx="53">
                  <c:v>4.7241649193834121</c:v>
                </c:pt>
                <c:pt idx="54">
                  <c:v>4.7241649193834121</c:v>
                </c:pt>
                <c:pt idx="55">
                  <c:v>4.7241649193834121</c:v>
                </c:pt>
                <c:pt idx="56">
                  <c:v>4.7241649193834121</c:v>
                </c:pt>
                <c:pt idx="57">
                  <c:v>4.7241649193834121</c:v>
                </c:pt>
                <c:pt idx="58">
                  <c:v>4.7241649193834121</c:v>
                </c:pt>
                <c:pt idx="59">
                  <c:v>4.7241649193834121</c:v>
                </c:pt>
                <c:pt idx="60">
                  <c:v>4.7241649193834121</c:v>
                </c:pt>
                <c:pt idx="61">
                  <c:v>4.7241649193834121</c:v>
                </c:pt>
                <c:pt idx="62">
                  <c:v>4.7241649193834121</c:v>
                </c:pt>
                <c:pt idx="63">
                  <c:v>4.7241649193834121</c:v>
                </c:pt>
                <c:pt idx="64">
                  <c:v>4.7241649193834121</c:v>
                </c:pt>
                <c:pt idx="65">
                  <c:v>4.7241649193834121</c:v>
                </c:pt>
                <c:pt idx="66">
                  <c:v>4.7241649193834121</c:v>
                </c:pt>
                <c:pt idx="67">
                  <c:v>4.7241649193834121</c:v>
                </c:pt>
                <c:pt idx="68">
                  <c:v>4.7241649193834121</c:v>
                </c:pt>
                <c:pt idx="69">
                  <c:v>4.7241649193834121</c:v>
                </c:pt>
                <c:pt idx="70">
                  <c:v>4.7241649193834121</c:v>
                </c:pt>
                <c:pt idx="71">
                  <c:v>4.7241649193834121</c:v>
                </c:pt>
                <c:pt idx="72">
                  <c:v>4.7241649193834121</c:v>
                </c:pt>
                <c:pt idx="73">
                  <c:v>4.7241649193834121</c:v>
                </c:pt>
                <c:pt idx="74">
                  <c:v>4.7241649193834121</c:v>
                </c:pt>
                <c:pt idx="75">
                  <c:v>4.7241649193834121</c:v>
                </c:pt>
                <c:pt idx="76">
                  <c:v>4.7241649193834121</c:v>
                </c:pt>
                <c:pt idx="77">
                  <c:v>4.7241649193834121</c:v>
                </c:pt>
                <c:pt idx="78">
                  <c:v>4.7241649193834121</c:v>
                </c:pt>
                <c:pt idx="79">
                  <c:v>4.7241649193834121</c:v>
                </c:pt>
                <c:pt idx="80">
                  <c:v>4.7241649193834121</c:v>
                </c:pt>
                <c:pt idx="81">
                  <c:v>4.7241649193834121</c:v>
                </c:pt>
                <c:pt idx="82">
                  <c:v>4.7241649193834121</c:v>
                </c:pt>
                <c:pt idx="83">
                  <c:v>4.7241649193834121</c:v>
                </c:pt>
                <c:pt idx="84">
                  <c:v>4.7241649193834121</c:v>
                </c:pt>
                <c:pt idx="85">
                  <c:v>4.7241649193834121</c:v>
                </c:pt>
                <c:pt idx="86">
                  <c:v>4.7241649193834121</c:v>
                </c:pt>
                <c:pt idx="87">
                  <c:v>4.7241649193834121</c:v>
                </c:pt>
                <c:pt idx="88">
                  <c:v>4.7241649193834121</c:v>
                </c:pt>
                <c:pt idx="89">
                  <c:v>4.7241649193834121</c:v>
                </c:pt>
                <c:pt idx="90">
                  <c:v>4.7241649193834121</c:v>
                </c:pt>
                <c:pt idx="91">
                  <c:v>4.7241649193834121</c:v>
                </c:pt>
                <c:pt idx="92">
                  <c:v>4.7241649193834121</c:v>
                </c:pt>
                <c:pt idx="93">
                  <c:v>4.7241649193834121</c:v>
                </c:pt>
                <c:pt idx="94">
                  <c:v>4.7241649193834121</c:v>
                </c:pt>
                <c:pt idx="95">
                  <c:v>4.7241649193834121</c:v>
                </c:pt>
                <c:pt idx="96">
                  <c:v>4.7241649193834121</c:v>
                </c:pt>
                <c:pt idx="97">
                  <c:v>4.7241649193834121</c:v>
                </c:pt>
                <c:pt idx="98">
                  <c:v>4.7241649193834121</c:v>
                </c:pt>
                <c:pt idx="99">
                  <c:v>4.7241649193834121</c:v>
                </c:pt>
                <c:pt idx="100">
                  <c:v>4.7241649193834121</c:v>
                </c:pt>
                <c:pt idx="101">
                  <c:v>4.7241649193834121</c:v>
                </c:pt>
                <c:pt idx="102">
                  <c:v>4.7241649193834121</c:v>
                </c:pt>
                <c:pt idx="103">
                  <c:v>4.7241649193834121</c:v>
                </c:pt>
                <c:pt idx="104">
                  <c:v>4.7241649193834121</c:v>
                </c:pt>
                <c:pt idx="105">
                  <c:v>4.7241649193834121</c:v>
                </c:pt>
                <c:pt idx="106">
                  <c:v>4.7241649193834121</c:v>
                </c:pt>
                <c:pt idx="107">
                  <c:v>4.7241649193834121</c:v>
                </c:pt>
                <c:pt idx="108">
                  <c:v>4.7241649193834121</c:v>
                </c:pt>
                <c:pt idx="109">
                  <c:v>4.7241649193834121</c:v>
                </c:pt>
                <c:pt idx="110">
                  <c:v>4.7241649193834121</c:v>
                </c:pt>
                <c:pt idx="111">
                  <c:v>4.7241649193834121</c:v>
                </c:pt>
                <c:pt idx="112">
                  <c:v>4.7241649193834121</c:v>
                </c:pt>
                <c:pt idx="113">
                  <c:v>4.7241649193834121</c:v>
                </c:pt>
                <c:pt idx="114">
                  <c:v>4.7241649193834121</c:v>
                </c:pt>
                <c:pt idx="115">
                  <c:v>4.7241649193834121</c:v>
                </c:pt>
                <c:pt idx="116">
                  <c:v>4.7241649193834121</c:v>
                </c:pt>
                <c:pt idx="117">
                  <c:v>4.7241649193834121</c:v>
                </c:pt>
                <c:pt idx="118">
                  <c:v>4.7241649193834121</c:v>
                </c:pt>
                <c:pt idx="119">
                  <c:v>4.7241649193834121</c:v>
                </c:pt>
                <c:pt idx="120">
                  <c:v>4.7241649193834121</c:v>
                </c:pt>
                <c:pt idx="121">
                  <c:v>4.7241649193834121</c:v>
                </c:pt>
                <c:pt idx="122">
                  <c:v>4.7241649193834121</c:v>
                </c:pt>
                <c:pt idx="123">
                  <c:v>4.7241649193834121</c:v>
                </c:pt>
                <c:pt idx="124">
                  <c:v>4.7241649193834121</c:v>
                </c:pt>
                <c:pt idx="125">
                  <c:v>4.7241649193834121</c:v>
                </c:pt>
                <c:pt idx="126">
                  <c:v>4.7241649193834121</c:v>
                </c:pt>
                <c:pt idx="127">
                  <c:v>4.7241649193834121</c:v>
                </c:pt>
                <c:pt idx="128">
                  <c:v>4.7241649193834121</c:v>
                </c:pt>
                <c:pt idx="129">
                  <c:v>4.7241649193834121</c:v>
                </c:pt>
                <c:pt idx="130">
                  <c:v>4.7241649193834121</c:v>
                </c:pt>
                <c:pt idx="131">
                  <c:v>4.7241649193834121</c:v>
                </c:pt>
                <c:pt idx="132">
                  <c:v>4.7241649193834121</c:v>
                </c:pt>
                <c:pt idx="133">
                  <c:v>4.7241649193834121</c:v>
                </c:pt>
                <c:pt idx="134">
                  <c:v>4.7241649193834121</c:v>
                </c:pt>
                <c:pt idx="135">
                  <c:v>4.7241649193834121</c:v>
                </c:pt>
                <c:pt idx="136">
                  <c:v>4.7241649193834121</c:v>
                </c:pt>
                <c:pt idx="137">
                  <c:v>4.7241649193834121</c:v>
                </c:pt>
                <c:pt idx="138">
                  <c:v>4.7241649193834121</c:v>
                </c:pt>
                <c:pt idx="139">
                  <c:v>4.7241649193834121</c:v>
                </c:pt>
                <c:pt idx="140">
                  <c:v>4.7241649193834121</c:v>
                </c:pt>
                <c:pt idx="141">
                  <c:v>4.7241649193834121</c:v>
                </c:pt>
                <c:pt idx="142">
                  <c:v>4.7241649193834121</c:v>
                </c:pt>
                <c:pt idx="143">
                  <c:v>4.7241649193834121</c:v>
                </c:pt>
                <c:pt idx="144">
                  <c:v>4.7241649193834121</c:v>
                </c:pt>
                <c:pt idx="145">
                  <c:v>4.7241649193834121</c:v>
                </c:pt>
                <c:pt idx="146">
                  <c:v>4.7241649193834121</c:v>
                </c:pt>
                <c:pt idx="147">
                  <c:v>4.7241649193834121</c:v>
                </c:pt>
                <c:pt idx="148">
                  <c:v>4.7241649193834121</c:v>
                </c:pt>
                <c:pt idx="149">
                  <c:v>4.7241649193834121</c:v>
                </c:pt>
                <c:pt idx="150">
                  <c:v>4.7241649193834121</c:v>
                </c:pt>
                <c:pt idx="151">
                  <c:v>4.7241649193834121</c:v>
                </c:pt>
                <c:pt idx="152">
                  <c:v>4.7241649193834121</c:v>
                </c:pt>
                <c:pt idx="153">
                  <c:v>4.7241649193834121</c:v>
                </c:pt>
                <c:pt idx="154">
                  <c:v>4.7241649193834121</c:v>
                </c:pt>
                <c:pt idx="155">
                  <c:v>4.7241649193834121</c:v>
                </c:pt>
                <c:pt idx="156">
                  <c:v>4.7241649193834121</c:v>
                </c:pt>
                <c:pt idx="157">
                  <c:v>4.7241649193834121</c:v>
                </c:pt>
                <c:pt idx="158">
                  <c:v>4.7241649193834121</c:v>
                </c:pt>
                <c:pt idx="159">
                  <c:v>4.7241649193834121</c:v>
                </c:pt>
                <c:pt idx="160">
                  <c:v>4.7241649193834121</c:v>
                </c:pt>
                <c:pt idx="161">
                  <c:v>4.7241649193834121</c:v>
                </c:pt>
                <c:pt idx="162">
                  <c:v>4.7241649193834121</c:v>
                </c:pt>
                <c:pt idx="163">
                  <c:v>4.7241649193834121</c:v>
                </c:pt>
                <c:pt idx="164">
                  <c:v>4.7241649193834121</c:v>
                </c:pt>
                <c:pt idx="165">
                  <c:v>4.7241649193834121</c:v>
                </c:pt>
                <c:pt idx="166">
                  <c:v>4.7241649193834121</c:v>
                </c:pt>
                <c:pt idx="167">
                  <c:v>4.7241649193834121</c:v>
                </c:pt>
                <c:pt idx="168">
                  <c:v>4.7241649193834121</c:v>
                </c:pt>
                <c:pt idx="169">
                  <c:v>4.7241649193834121</c:v>
                </c:pt>
                <c:pt idx="170">
                  <c:v>4.7241649193834121</c:v>
                </c:pt>
                <c:pt idx="171">
                  <c:v>4.7241649193834121</c:v>
                </c:pt>
                <c:pt idx="172">
                  <c:v>4.7241649193834121</c:v>
                </c:pt>
                <c:pt idx="173">
                  <c:v>4.7241649193834121</c:v>
                </c:pt>
                <c:pt idx="174">
                  <c:v>4.7241649193834121</c:v>
                </c:pt>
                <c:pt idx="175">
                  <c:v>4.7241649193834121</c:v>
                </c:pt>
                <c:pt idx="176">
                  <c:v>4.7241649193834121</c:v>
                </c:pt>
                <c:pt idx="177">
                  <c:v>4.7241649193834121</c:v>
                </c:pt>
                <c:pt idx="178">
                  <c:v>4.7241649193834121</c:v>
                </c:pt>
                <c:pt idx="179">
                  <c:v>4.7241649193834121</c:v>
                </c:pt>
                <c:pt idx="180">
                  <c:v>4.7241649193834121</c:v>
                </c:pt>
                <c:pt idx="181">
                  <c:v>4.7241649193834121</c:v>
                </c:pt>
                <c:pt idx="182">
                  <c:v>4.7241649193834121</c:v>
                </c:pt>
                <c:pt idx="183">
                  <c:v>4.7241649193834121</c:v>
                </c:pt>
                <c:pt idx="184">
                  <c:v>4.7241649193834121</c:v>
                </c:pt>
                <c:pt idx="185">
                  <c:v>4.7241649193834121</c:v>
                </c:pt>
                <c:pt idx="186">
                  <c:v>4.7241649193834121</c:v>
                </c:pt>
                <c:pt idx="187">
                  <c:v>4.7241649193834121</c:v>
                </c:pt>
                <c:pt idx="188">
                  <c:v>4.7241649193834121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510424"/>
        <c:axId val="254510816"/>
      </c:lineChart>
      <c:catAx>
        <c:axId val="254510424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ID#</a:t>
                </a:r>
              </a:p>
            </c:rich>
          </c:tx>
          <c:layout>
            <c:manualLayout>
              <c:xMode val="edge"/>
              <c:yMode val="edge"/>
              <c:x val="0.4783574317445195"/>
              <c:y val="0.890701481359332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4510816"/>
        <c:crossesAt val="-25"/>
        <c:auto val="1"/>
        <c:lblAlgn val="ctr"/>
        <c:lblOffset val="100"/>
        <c:tickLblSkip val="9"/>
        <c:tickMarkSkip val="9"/>
        <c:noMultiLvlLbl val="0"/>
      </c:catAx>
      <c:valAx>
        <c:axId val="254510816"/>
        <c:scaling>
          <c:orientation val="minMax"/>
          <c:max val="25"/>
          <c:min val="-25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Fine Material Mass Percent Difference</a:t>
                </a:r>
              </a:p>
            </c:rich>
          </c:tx>
          <c:layout>
            <c:manualLayout>
              <c:xMode val="edge"/>
              <c:yMode val="edge"/>
              <c:x val="1.4428456674232447E-2"/>
              <c:y val="0.3066884473210482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4510424"/>
        <c:crosses val="autoZero"/>
        <c:crossBetween val="between"/>
        <c:minorUnit val="5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0676156583629894"/>
          <c:y val="0.95418848167539272"/>
          <c:w val="0.80249110320284711"/>
          <c:h val="3.7958115183246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USGS Sediment Quality Assurance Project - Study 2, 2016
Particle Size Distribution Results
Percent &lt;0.004 mm</a:t>
            </a:r>
          </a:p>
        </c:rich>
      </c:tx>
      <c:layout>
        <c:manualLayout>
          <c:xMode val="edge"/>
          <c:yMode val="edge"/>
          <c:x val="0.25305211514930742"/>
          <c:y val="1.95757925547264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235856194132318E-2"/>
          <c:y val="0.19249592169657423"/>
          <c:w val="0.90863631481118234"/>
          <c:h val="0.58401305057096253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diamond"/>
            <c:size val="5"/>
            <c:spPr>
              <a:noFill/>
              <a:ln w="12700">
                <a:solidFill>
                  <a:srgbClr val="FF6600"/>
                </a:solidFill>
                <a:prstDash val="solid"/>
              </a:ln>
            </c:spPr>
          </c:marke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Pt>
            <c:idx val="15"/>
            <c:bubble3D val="0"/>
          </c:dPt>
          <c:dPt>
            <c:idx val="16"/>
            <c:bubble3D val="0"/>
          </c:dPt>
          <c:dPt>
            <c:idx val="17"/>
            <c:bubble3D val="0"/>
          </c:dPt>
          <c:dPt>
            <c:idx val="18"/>
            <c:bubble3D val="0"/>
          </c:dPt>
          <c:dPt>
            <c:idx val="19"/>
            <c:bubble3D val="0"/>
          </c:dPt>
          <c:dPt>
            <c:idx val="20"/>
            <c:bubble3D val="0"/>
          </c:dPt>
          <c:cat>
            <c:strRef>
              <c:f>'PSD for Samples 7, 8, 9'!$B$4:$B$24</c:f>
              <c:strCache>
                <c:ptCount val="2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13-Other</c:v>
                </c:pt>
                <c:pt idx="4">
                  <c:v>13-Other</c:v>
                </c:pt>
                <c:pt idx="5">
                  <c:v>13-Other</c:v>
                </c:pt>
                <c:pt idx="6">
                  <c:v>14-USGS</c:v>
                </c:pt>
                <c:pt idx="7">
                  <c:v>14-USGS</c:v>
                </c:pt>
                <c:pt idx="8">
                  <c:v>14-USGS</c:v>
                </c:pt>
                <c:pt idx="9">
                  <c:v>15-USGS</c:v>
                </c:pt>
                <c:pt idx="10">
                  <c:v>15-USGS</c:v>
                </c:pt>
                <c:pt idx="11">
                  <c:v>15-USGS</c:v>
                </c:pt>
                <c:pt idx="12">
                  <c:v>16-Other</c:v>
                </c:pt>
                <c:pt idx="13">
                  <c:v>16-Other</c:v>
                </c:pt>
                <c:pt idx="14">
                  <c:v>16-Other</c:v>
                </c:pt>
                <c:pt idx="15">
                  <c:v>17-USGS</c:v>
                </c:pt>
                <c:pt idx="16">
                  <c:v>17-USGS</c:v>
                </c:pt>
                <c:pt idx="17">
                  <c:v>17-USGS</c:v>
                </c:pt>
                <c:pt idx="18">
                  <c:v>18-USGS</c:v>
                </c:pt>
                <c:pt idx="19">
                  <c:v>18-USGS</c:v>
                </c:pt>
                <c:pt idx="20">
                  <c:v>18-USGS</c:v>
                </c:pt>
              </c:strCache>
            </c:strRef>
          </c:cat>
          <c:val>
            <c:numRef>
              <c:f>'PSD for Samples 7, 8, 9'!$E$4:$E$24</c:f>
              <c:numCache>
                <c:formatCode>0.0</c:formatCode>
                <c:ptCount val="21"/>
                <c:pt idx="3" formatCode="General">
                  <c:v>23.4</c:v>
                </c:pt>
                <c:pt idx="4" formatCode="General">
                  <c:v>23.8</c:v>
                </c:pt>
                <c:pt idx="5">
                  <c:v>19.5</c:v>
                </c:pt>
                <c:pt idx="7">
                  <c:v>54.9</c:v>
                </c:pt>
                <c:pt idx="11">
                  <c:v>25.1</c:v>
                </c:pt>
                <c:pt idx="17">
                  <c:v>25.2</c:v>
                </c:pt>
                <c:pt idx="18">
                  <c:v>20</c:v>
                </c:pt>
                <c:pt idx="19">
                  <c:v>16.600000000000001</c:v>
                </c:pt>
                <c:pt idx="20">
                  <c:v>16</c:v>
                </c:pt>
              </c:numCache>
            </c:numRef>
          </c:val>
          <c:smooth val="0"/>
        </c:ser>
        <c:ser>
          <c:idx val="1"/>
          <c:order val="1"/>
          <c:tx>
            <c:v>Median (13.50)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dPt>
            <c:idx val="8"/>
            <c:bubble3D val="0"/>
          </c:dPt>
          <c:cat>
            <c:strRef>
              <c:f>'PSD for Samples 7, 8, 9'!$B$4:$B$24</c:f>
              <c:strCache>
                <c:ptCount val="2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13-Other</c:v>
                </c:pt>
                <c:pt idx="4">
                  <c:v>13-Other</c:v>
                </c:pt>
                <c:pt idx="5">
                  <c:v>13-Other</c:v>
                </c:pt>
                <c:pt idx="6">
                  <c:v>14-USGS</c:v>
                </c:pt>
                <c:pt idx="7">
                  <c:v>14-USGS</c:v>
                </c:pt>
                <c:pt idx="8">
                  <c:v>14-USGS</c:v>
                </c:pt>
                <c:pt idx="9">
                  <c:v>15-USGS</c:v>
                </c:pt>
                <c:pt idx="10">
                  <c:v>15-USGS</c:v>
                </c:pt>
                <c:pt idx="11">
                  <c:v>15-USGS</c:v>
                </c:pt>
                <c:pt idx="12">
                  <c:v>16-Other</c:v>
                </c:pt>
                <c:pt idx="13">
                  <c:v>16-Other</c:v>
                </c:pt>
                <c:pt idx="14">
                  <c:v>16-Other</c:v>
                </c:pt>
                <c:pt idx="15">
                  <c:v>17-USGS</c:v>
                </c:pt>
                <c:pt idx="16">
                  <c:v>17-USGS</c:v>
                </c:pt>
                <c:pt idx="17">
                  <c:v>17-USGS</c:v>
                </c:pt>
                <c:pt idx="18">
                  <c:v>18-USGS</c:v>
                </c:pt>
                <c:pt idx="19">
                  <c:v>18-USGS</c:v>
                </c:pt>
                <c:pt idx="20">
                  <c:v>18-USGS</c:v>
                </c:pt>
              </c:strCache>
            </c:strRef>
          </c:cat>
          <c:val>
            <c:numRef>
              <c:f>'PSD for Samples 7, 8, 9'!$M$4:$M$24</c:f>
              <c:numCache>
                <c:formatCode>0.00</c:formatCode>
                <c:ptCount val="21"/>
                <c:pt idx="0">
                  <c:v>23.4</c:v>
                </c:pt>
                <c:pt idx="1">
                  <c:v>23.4</c:v>
                </c:pt>
                <c:pt idx="2">
                  <c:v>23.4</c:v>
                </c:pt>
                <c:pt idx="3">
                  <c:v>23.4</c:v>
                </c:pt>
                <c:pt idx="4">
                  <c:v>23.4</c:v>
                </c:pt>
                <c:pt idx="5">
                  <c:v>23.4</c:v>
                </c:pt>
                <c:pt idx="6">
                  <c:v>23.4</c:v>
                </c:pt>
                <c:pt idx="7">
                  <c:v>23.4</c:v>
                </c:pt>
                <c:pt idx="8">
                  <c:v>23.4</c:v>
                </c:pt>
                <c:pt idx="9">
                  <c:v>23.4</c:v>
                </c:pt>
                <c:pt idx="10">
                  <c:v>23.4</c:v>
                </c:pt>
                <c:pt idx="11">
                  <c:v>23.4</c:v>
                </c:pt>
                <c:pt idx="12">
                  <c:v>23.4</c:v>
                </c:pt>
                <c:pt idx="13">
                  <c:v>23.4</c:v>
                </c:pt>
                <c:pt idx="14">
                  <c:v>23.4</c:v>
                </c:pt>
                <c:pt idx="15">
                  <c:v>23.4</c:v>
                </c:pt>
                <c:pt idx="16">
                  <c:v>23.4</c:v>
                </c:pt>
                <c:pt idx="17">
                  <c:v>23.4</c:v>
                </c:pt>
                <c:pt idx="18">
                  <c:v>23.4</c:v>
                </c:pt>
                <c:pt idx="19">
                  <c:v>23.4</c:v>
                </c:pt>
                <c:pt idx="20">
                  <c:v>23.4</c:v>
                </c:pt>
              </c:numCache>
            </c:numRef>
          </c:val>
          <c:smooth val="0"/>
        </c:ser>
        <c:ser>
          <c:idx val="4"/>
          <c:order val="2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'PSD for Samples 7, 8, 9'!$B$4:$B$24</c:f>
              <c:strCache>
                <c:ptCount val="2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13-Other</c:v>
                </c:pt>
                <c:pt idx="4">
                  <c:v>13-Other</c:v>
                </c:pt>
                <c:pt idx="5">
                  <c:v>13-Other</c:v>
                </c:pt>
                <c:pt idx="6">
                  <c:v>14-USGS</c:v>
                </c:pt>
                <c:pt idx="7">
                  <c:v>14-USGS</c:v>
                </c:pt>
                <c:pt idx="8">
                  <c:v>14-USGS</c:v>
                </c:pt>
                <c:pt idx="9">
                  <c:v>15-USGS</c:v>
                </c:pt>
                <c:pt idx="10">
                  <c:v>15-USGS</c:v>
                </c:pt>
                <c:pt idx="11">
                  <c:v>15-USGS</c:v>
                </c:pt>
                <c:pt idx="12">
                  <c:v>16-Other</c:v>
                </c:pt>
                <c:pt idx="13">
                  <c:v>16-Other</c:v>
                </c:pt>
                <c:pt idx="14">
                  <c:v>16-Other</c:v>
                </c:pt>
                <c:pt idx="15">
                  <c:v>17-USGS</c:v>
                </c:pt>
                <c:pt idx="16">
                  <c:v>17-USGS</c:v>
                </c:pt>
                <c:pt idx="17">
                  <c:v>17-USGS</c:v>
                </c:pt>
                <c:pt idx="18">
                  <c:v>18-USGS</c:v>
                </c:pt>
                <c:pt idx="19">
                  <c:v>18-USGS</c:v>
                </c:pt>
                <c:pt idx="20">
                  <c:v>18-USGS</c:v>
                </c:pt>
              </c:strCache>
            </c:strRef>
          </c:cat>
          <c:val>
            <c:numRef>
              <c:f>'PSD for Samples 7, 8, 9'!$N$4:$N$24</c:f>
              <c:numCache>
                <c:formatCode>0.00</c:formatCode>
                <c:ptCount val="21"/>
                <c:pt idx="0">
                  <c:v>10.946330615270567</c:v>
                </c:pt>
                <c:pt idx="1">
                  <c:v>10.946330615270567</c:v>
                </c:pt>
                <c:pt idx="2">
                  <c:v>10.946330615270567</c:v>
                </c:pt>
                <c:pt idx="3">
                  <c:v>10.946330615270567</c:v>
                </c:pt>
                <c:pt idx="4">
                  <c:v>10.946330615270567</c:v>
                </c:pt>
                <c:pt idx="5">
                  <c:v>10.946330615270567</c:v>
                </c:pt>
                <c:pt idx="6">
                  <c:v>10.946330615270567</c:v>
                </c:pt>
                <c:pt idx="7">
                  <c:v>10.946330615270567</c:v>
                </c:pt>
                <c:pt idx="8">
                  <c:v>10.946330615270567</c:v>
                </c:pt>
                <c:pt idx="9">
                  <c:v>10.946330615270567</c:v>
                </c:pt>
                <c:pt idx="10">
                  <c:v>10.946330615270567</c:v>
                </c:pt>
                <c:pt idx="11">
                  <c:v>10.946330615270567</c:v>
                </c:pt>
                <c:pt idx="12">
                  <c:v>10.946330615270567</c:v>
                </c:pt>
                <c:pt idx="13">
                  <c:v>10.946330615270567</c:v>
                </c:pt>
                <c:pt idx="14">
                  <c:v>10.946330615270567</c:v>
                </c:pt>
                <c:pt idx="15">
                  <c:v>10.946330615270567</c:v>
                </c:pt>
                <c:pt idx="16">
                  <c:v>10.946330615270567</c:v>
                </c:pt>
                <c:pt idx="17">
                  <c:v>10.946330615270567</c:v>
                </c:pt>
                <c:pt idx="18">
                  <c:v>10.946330615270567</c:v>
                </c:pt>
                <c:pt idx="19">
                  <c:v>10.946330615270567</c:v>
                </c:pt>
                <c:pt idx="20">
                  <c:v>10.946330615270567</c:v>
                </c:pt>
              </c:numCache>
            </c:numRef>
          </c:val>
          <c:smooth val="0"/>
        </c:ser>
        <c:ser>
          <c:idx val="5"/>
          <c:order val="3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'PSD for Samples 7, 8, 9'!$B$4:$B$24</c:f>
              <c:strCache>
                <c:ptCount val="2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13-Other</c:v>
                </c:pt>
                <c:pt idx="4">
                  <c:v>13-Other</c:v>
                </c:pt>
                <c:pt idx="5">
                  <c:v>13-Other</c:v>
                </c:pt>
                <c:pt idx="6">
                  <c:v>14-USGS</c:v>
                </c:pt>
                <c:pt idx="7">
                  <c:v>14-USGS</c:v>
                </c:pt>
                <c:pt idx="8">
                  <c:v>14-USGS</c:v>
                </c:pt>
                <c:pt idx="9">
                  <c:v>15-USGS</c:v>
                </c:pt>
                <c:pt idx="10">
                  <c:v>15-USGS</c:v>
                </c:pt>
                <c:pt idx="11">
                  <c:v>15-USGS</c:v>
                </c:pt>
                <c:pt idx="12">
                  <c:v>16-Other</c:v>
                </c:pt>
                <c:pt idx="13">
                  <c:v>16-Other</c:v>
                </c:pt>
                <c:pt idx="14">
                  <c:v>16-Other</c:v>
                </c:pt>
                <c:pt idx="15">
                  <c:v>17-USGS</c:v>
                </c:pt>
                <c:pt idx="16">
                  <c:v>17-USGS</c:v>
                </c:pt>
                <c:pt idx="17">
                  <c:v>17-USGS</c:v>
                </c:pt>
                <c:pt idx="18">
                  <c:v>18-USGS</c:v>
                </c:pt>
                <c:pt idx="19">
                  <c:v>18-USGS</c:v>
                </c:pt>
                <c:pt idx="20">
                  <c:v>18-USGS</c:v>
                </c:pt>
              </c:strCache>
            </c:strRef>
          </c:cat>
          <c:val>
            <c:numRef>
              <c:f>'PSD for Samples 7, 8, 9'!$O$4:$O$24</c:f>
              <c:numCache>
                <c:formatCode>0.00</c:formatCode>
                <c:ptCount val="21"/>
                <c:pt idx="0">
                  <c:v>35.853669384729429</c:v>
                </c:pt>
                <c:pt idx="1">
                  <c:v>35.853669384729429</c:v>
                </c:pt>
                <c:pt idx="2">
                  <c:v>35.853669384729429</c:v>
                </c:pt>
                <c:pt idx="3">
                  <c:v>35.853669384729429</c:v>
                </c:pt>
                <c:pt idx="4">
                  <c:v>35.853669384729429</c:v>
                </c:pt>
                <c:pt idx="5">
                  <c:v>35.853669384729429</c:v>
                </c:pt>
                <c:pt idx="6">
                  <c:v>35.853669384729429</c:v>
                </c:pt>
                <c:pt idx="7">
                  <c:v>35.853669384729429</c:v>
                </c:pt>
                <c:pt idx="8">
                  <c:v>35.853669384729429</c:v>
                </c:pt>
                <c:pt idx="9">
                  <c:v>35.853669384729429</c:v>
                </c:pt>
                <c:pt idx="10">
                  <c:v>35.853669384729429</c:v>
                </c:pt>
                <c:pt idx="11">
                  <c:v>35.853669384729429</c:v>
                </c:pt>
                <c:pt idx="12">
                  <c:v>35.853669384729429</c:v>
                </c:pt>
                <c:pt idx="13">
                  <c:v>35.853669384729429</c:v>
                </c:pt>
                <c:pt idx="14">
                  <c:v>35.853669384729429</c:v>
                </c:pt>
                <c:pt idx="15">
                  <c:v>35.853669384729429</c:v>
                </c:pt>
                <c:pt idx="16">
                  <c:v>35.853669384729429</c:v>
                </c:pt>
                <c:pt idx="17">
                  <c:v>35.853669384729429</c:v>
                </c:pt>
                <c:pt idx="18">
                  <c:v>35.853669384729429</c:v>
                </c:pt>
                <c:pt idx="19">
                  <c:v>35.853669384729429</c:v>
                </c:pt>
                <c:pt idx="20">
                  <c:v>35.853669384729429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344912"/>
        <c:axId val="256345304"/>
      </c:lineChart>
      <c:catAx>
        <c:axId val="256344912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ID#</a:t>
                </a:r>
              </a:p>
            </c:rich>
          </c:tx>
          <c:layout>
            <c:manualLayout>
              <c:xMode val="edge"/>
              <c:yMode val="edge"/>
              <c:x val="0.49611541551078359"/>
              <c:y val="0.897226745544241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6345304"/>
        <c:crossesAt val="0"/>
        <c:auto val="1"/>
        <c:lblAlgn val="ctr"/>
        <c:lblOffset val="100"/>
        <c:tickLblSkip val="3"/>
        <c:tickMarkSkip val="3"/>
        <c:noMultiLvlLbl val="0"/>
      </c:catAx>
      <c:valAx>
        <c:axId val="256345304"/>
        <c:scaling>
          <c:orientation val="minMax"/>
          <c:max val="6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Reported Value</a:t>
                </a:r>
              </a:p>
            </c:rich>
          </c:tx>
          <c:layout>
            <c:manualLayout>
              <c:xMode val="edge"/>
              <c:yMode val="edge"/>
              <c:x val="7.0233324926910834E-3"/>
              <c:y val="0.4061990696843523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6344912"/>
        <c:crosses val="autoZero"/>
        <c:crossBetween val="between"/>
        <c:majorUnit val="5"/>
        <c:minorUnit val="5"/>
      </c:valAx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0.15302491103202848"/>
          <c:y val="0.95287958115183258"/>
          <c:w val="0.75355871886120984"/>
          <c:h val="3.7958115183246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USGS Sediment Quality Assurance Project - Study 2, 2016
Particle Size Distribution Results
Percent &lt;0.008 mm</a:t>
            </a:r>
          </a:p>
        </c:rich>
      </c:tx>
      <c:layout>
        <c:manualLayout>
          <c:xMode val="edge"/>
          <c:yMode val="edge"/>
          <c:x val="0.25305211514930742"/>
          <c:y val="1.95757925547264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874824405752097E-2"/>
          <c:y val="0.19203425815228595"/>
          <c:w val="0.91013802632065366"/>
          <c:h val="0.5859247135842881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diamond"/>
            <c:size val="5"/>
            <c:spPr>
              <a:noFill/>
              <a:ln w="12700">
                <a:solidFill>
                  <a:srgbClr val="FF6600"/>
                </a:solidFill>
                <a:prstDash val="solid"/>
              </a:ln>
            </c:spPr>
          </c:marke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Pt>
            <c:idx val="15"/>
            <c:bubble3D val="0"/>
          </c:dPt>
          <c:dPt>
            <c:idx val="16"/>
            <c:bubble3D val="0"/>
          </c:dPt>
          <c:dPt>
            <c:idx val="17"/>
            <c:bubble3D val="0"/>
          </c:dPt>
          <c:dPt>
            <c:idx val="18"/>
            <c:bubble3D val="0"/>
          </c:dPt>
          <c:dPt>
            <c:idx val="19"/>
            <c:bubble3D val="0"/>
          </c:dPt>
          <c:dPt>
            <c:idx val="20"/>
            <c:bubble3D val="0"/>
          </c:dPt>
          <c:cat>
            <c:strRef>
              <c:f>'PSD for Samples 7, 8, 9'!$B$4:$B$24</c:f>
              <c:strCache>
                <c:ptCount val="2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13-Other</c:v>
                </c:pt>
                <c:pt idx="4">
                  <c:v>13-Other</c:v>
                </c:pt>
                <c:pt idx="5">
                  <c:v>13-Other</c:v>
                </c:pt>
                <c:pt idx="6">
                  <c:v>14-USGS</c:v>
                </c:pt>
                <c:pt idx="7">
                  <c:v>14-USGS</c:v>
                </c:pt>
                <c:pt idx="8">
                  <c:v>14-USGS</c:v>
                </c:pt>
                <c:pt idx="9">
                  <c:v>15-USGS</c:v>
                </c:pt>
                <c:pt idx="10">
                  <c:v>15-USGS</c:v>
                </c:pt>
                <c:pt idx="11">
                  <c:v>15-USGS</c:v>
                </c:pt>
                <c:pt idx="12">
                  <c:v>16-Other</c:v>
                </c:pt>
                <c:pt idx="13">
                  <c:v>16-Other</c:v>
                </c:pt>
                <c:pt idx="14">
                  <c:v>16-Other</c:v>
                </c:pt>
                <c:pt idx="15">
                  <c:v>17-USGS</c:v>
                </c:pt>
                <c:pt idx="16">
                  <c:v>17-USGS</c:v>
                </c:pt>
                <c:pt idx="17">
                  <c:v>17-USGS</c:v>
                </c:pt>
                <c:pt idx="18">
                  <c:v>18-USGS</c:v>
                </c:pt>
                <c:pt idx="19">
                  <c:v>18-USGS</c:v>
                </c:pt>
                <c:pt idx="20">
                  <c:v>18-USGS</c:v>
                </c:pt>
              </c:strCache>
            </c:strRef>
          </c:cat>
          <c:val>
            <c:numRef>
              <c:f>'PSD for Samples 7, 8, 9'!$F$4:$F$24</c:f>
              <c:numCache>
                <c:formatCode>0.0</c:formatCode>
                <c:ptCount val="21"/>
                <c:pt idx="3" formatCode="General">
                  <c:v>36.299999999999997</c:v>
                </c:pt>
                <c:pt idx="4">
                  <c:v>36.9</c:v>
                </c:pt>
                <c:pt idx="5" formatCode="General">
                  <c:v>34.9</c:v>
                </c:pt>
                <c:pt idx="7">
                  <c:v>61.5</c:v>
                </c:pt>
                <c:pt idx="11">
                  <c:v>31.5</c:v>
                </c:pt>
                <c:pt idx="17">
                  <c:v>31.3</c:v>
                </c:pt>
                <c:pt idx="18">
                  <c:v>28</c:v>
                </c:pt>
                <c:pt idx="19">
                  <c:v>27.3</c:v>
                </c:pt>
                <c:pt idx="20">
                  <c:v>26.4</c:v>
                </c:pt>
              </c:numCache>
            </c:numRef>
          </c:val>
          <c:smooth val="0"/>
        </c:ser>
        <c:ser>
          <c:idx val="1"/>
          <c:order val="1"/>
          <c:tx>
            <c:v>Median (21.15)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'PSD for Samples 7, 8, 9'!$B$4:$B$24</c:f>
              <c:strCache>
                <c:ptCount val="2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13-Other</c:v>
                </c:pt>
                <c:pt idx="4">
                  <c:v>13-Other</c:v>
                </c:pt>
                <c:pt idx="5">
                  <c:v>13-Other</c:v>
                </c:pt>
                <c:pt idx="6">
                  <c:v>14-USGS</c:v>
                </c:pt>
                <c:pt idx="7">
                  <c:v>14-USGS</c:v>
                </c:pt>
                <c:pt idx="8">
                  <c:v>14-USGS</c:v>
                </c:pt>
                <c:pt idx="9">
                  <c:v>15-USGS</c:v>
                </c:pt>
                <c:pt idx="10">
                  <c:v>15-USGS</c:v>
                </c:pt>
                <c:pt idx="11">
                  <c:v>15-USGS</c:v>
                </c:pt>
                <c:pt idx="12">
                  <c:v>16-Other</c:v>
                </c:pt>
                <c:pt idx="13">
                  <c:v>16-Other</c:v>
                </c:pt>
                <c:pt idx="14">
                  <c:v>16-Other</c:v>
                </c:pt>
                <c:pt idx="15">
                  <c:v>17-USGS</c:v>
                </c:pt>
                <c:pt idx="16">
                  <c:v>17-USGS</c:v>
                </c:pt>
                <c:pt idx="17">
                  <c:v>17-USGS</c:v>
                </c:pt>
                <c:pt idx="18">
                  <c:v>18-USGS</c:v>
                </c:pt>
                <c:pt idx="19">
                  <c:v>18-USGS</c:v>
                </c:pt>
                <c:pt idx="20">
                  <c:v>18-USGS</c:v>
                </c:pt>
              </c:strCache>
            </c:strRef>
          </c:cat>
          <c:val>
            <c:numRef>
              <c:f>'PSD for Samples 7, 8, 9'!$P$4:$P$24</c:f>
              <c:numCache>
                <c:formatCode>0.00</c:formatCode>
                <c:ptCount val="21"/>
                <c:pt idx="0">
                  <c:v>31.5</c:v>
                </c:pt>
                <c:pt idx="1">
                  <c:v>31.5</c:v>
                </c:pt>
                <c:pt idx="2">
                  <c:v>31.5</c:v>
                </c:pt>
                <c:pt idx="3">
                  <c:v>31.5</c:v>
                </c:pt>
                <c:pt idx="4">
                  <c:v>31.5</c:v>
                </c:pt>
                <c:pt idx="5">
                  <c:v>31.5</c:v>
                </c:pt>
                <c:pt idx="6">
                  <c:v>31.5</c:v>
                </c:pt>
                <c:pt idx="7">
                  <c:v>31.5</c:v>
                </c:pt>
                <c:pt idx="8">
                  <c:v>31.5</c:v>
                </c:pt>
                <c:pt idx="9">
                  <c:v>31.5</c:v>
                </c:pt>
                <c:pt idx="10">
                  <c:v>31.5</c:v>
                </c:pt>
                <c:pt idx="11">
                  <c:v>31.5</c:v>
                </c:pt>
                <c:pt idx="12">
                  <c:v>31.5</c:v>
                </c:pt>
                <c:pt idx="13">
                  <c:v>31.5</c:v>
                </c:pt>
                <c:pt idx="14">
                  <c:v>31.5</c:v>
                </c:pt>
                <c:pt idx="15">
                  <c:v>31.5</c:v>
                </c:pt>
                <c:pt idx="16">
                  <c:v>31.5</c:v>
                </c:pt>
                <c:pt idx="17">
                  <c:v>31.5</c:v>
                </c:pt>
                <c:pt idx="18">
                  <c:v>31.5</c:v>
                </c:pt>
                <c:pt idx="19">
                  <c:v>31.5</c:v>
                </c:pt>
                <c:pt idx="20">
                  <c:v>31.5</c:v>
                </c:pt>
              </c:numCache>
            </c:numRef>
          </c:val>
          <c:smooth val="0"/>
        </c:ser>
        <c:ser>
          <c:idx val="4"/>
          <c:order val="2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'PSD for Samples 7, 8, 9'!$B$4:$B$24</c:f>
              <c:strCache>
                <c:ptCount val="2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13-Other</c:v>
                </c:pt>
                <c:pt idx="4">
                  <c:v>13-Other</c:v>
                </c:pt>
                <c:pt idx="5">
                  <c:v>13-Other</c:v>
                </c:pt>
                <c:pt idx="6">
                  <c:v>14-USGS</c:v>
                </c:pt>
                <c:pt idx="7">
                  <c:v>14-USGS</c:v>
                </c:pt>
                <c:pt idx="8">
                  <c:v>14-USGS</c:v>
                </c:pt>
                <c:pt idx="9">
                  <c:v>15-USGS</c:v>
                </c:pt>
                <c:pt idx="10">
                  <c:v>15-USGS</c:v>
                </c:pt>
                <c:pt idx="11">
                  <c:v>15-USGS</c:v>
                </c:pt>
                <c:pt idx="12">
                  <c:v>16-Other</c:v>
                </c:pt>
                <c:pt idx="13">
                  <c:v>16-Other</c:v>
                </c:pt>
                <c:pt idx="14">
                  <c:v>16-Other</c:v>
                </c:pt>
                <c:pt idx="15">
                  <c:v>17-USGS</c:v>
                </c:pt>
                <c:pt idx="16">
                  <c:v>17-USGS</c:v>
                </c:pt>
                <c:pt idx="17">
                  <c:v>17-USGS</c:v>
                </c:pt>
                <c:pt idx="18">
                  <c:v>18-USGS</c:v>
                </c:pt>
                <c:pt idx="19">
                  <c:v>18-USGS</c:v>
                </c:pt>
                <c:pt idx="20">
                  <c:v>18-USGS</c:v>
                </c:pt>
              </c:strCache>
            </c:strRef>
          </c:cat>
          <c:val>
            <c:numRef>
              <c:f>'PSD for Samples 7, 8, 9'!$Q$4:$Q$24</c:f>
              <c:numCache>
                <c:formatCode>0.00</c:formatCode>
                <c:ptCount val="21"/>
                <c:pt idx="0">
                  <c:v>13.041882876204603</c:v>
                </c:pt>
                <c:pt idx="1">
                  <c:v>13.041882876204603</c:v>
                </c:pt>
                <c:pt idx="2">
                  <c:v>13.041882876204603</c:v>
                </c:pt>
                <c:pt idx="3">
                  <c:v>13.041882876204603</c:v>
                </c:pt>
                <c:pt idx="4">
                  <c:v>13.041882876204603</c:v>
                </c:pt>
                <c:pt idx="5">
                  <c:v>13.041882876204603</c:v>
                </c:pt>
                <c:pt idx="6">
                  <c:v>13.041882876204603</c:v>
                </c:pt>
                <c:pt idx="7">
                  <c:v>13.041882876204603</c:v>
                </c:pt>
                <c:pt idx="8">
                  <c:v>13.041882876204603</c:v>
                </c:pt>
                <c:pt idx="9">
                  <c:v>13.041882876204603</c:v>
                </c:pt>
                <c:pt idx="10">
                  <c:v>13.041882876204603</c:v>
                </c:pt>
                <c:pt idx="11">
                  <c:v>13.041882876204603</c:v>
                </c:pt>
                <c:pt idx="12">
                  <c:v>13.041882876204603</c:v>
                </c:pt>
                <c:pt idx="13">
                  <c:v>13.041882876204603</c:v>
                </c:pt>
                <c:pt idx="14">
                  <c:v>13.041882876204603</c:v>
                </c:pt>
                <c:pt idx="15">
                  <c:v>13.041882876204603</c:v>
                </c:pt>
                <c:pt idx="16">
                  <c:v>13.041882876204603</c:v>
                </c:pt>
                <c:pt idx="17">
                  <c:v>13.041882876204603</c:v>
                </c:pt>
                <c:pt idx="18">
                  <c:v>13.041882876204603</c:v>
                </c:pt>
                <c:pt idx="19">
                  <c:v>13.041882876204603</c:v>
                </c:pt>
                <c:pt idx="20">
                  <c:v>13.041882876204603</c:v>
                </c:pt>
              </c:numCache>
            </c:numRef>
          </c:val>
          <c:smooth val="0"/>
        </c:ser>
        <c:ser>
          <c:idx val="5"/>
          <c:order val="3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'PSD for Samples 7, 8, 9'!$B$4:$B$24</c:f>
              <c:strCache>
                <c:ptCount val="2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13-Other</c:v>
                </c:pt>
                <c:pt idx="4">
                  <c:v>13-Other</c:v>
                </c:pt>
                <c:pt idx="5">
                  <c:v>13-Other</c:v>
                </c:pt>
                <c:pt idx="6">
                  <c:v>14-USGS</c:v>
                </c:pt>
                <c:pt idx="7">
                  <c:v>14-USGS</c:v>
                </c:pt>
                <c:pt idx="8">
                  <c:v>14-USGS</c:v>
                </c:pt>
                <c:pt idx="9">
                  <c:v>15-USGS</c:v>
                </c:pt>
                <c:pt idx="10">
                  <c:v>15-USGS</c:v>
                </c:pt>
                <c:pt idx="11">
                  <c:v>15-USGS</c:v>
                </c:pt>
                <c:pt idx="12">
                  <c:v>16-Other</c:v>
                </c:pt>
                <c:pt idx="13">
                  <c:v>16-Other</c:v>
                </c:pt>
                <c:pt idx="14">
                  <c:v>16-Other</c:v>
                </c:pt>
                <c:pt idx="15">
                  <c:v>17-USGS</c:v>
                </c:pt>
                <c:pt idx="16">
                  <c:v>17-USGS</c:v>
                </c:pt>
                <c:pt idx="17">
                  <c:v>17-USGS</c:v>
                </c:pt>
                <c:pt idx="18">
                  <c:v>18-USGS</c:v>
                </c:pt>
                <c:pt idx="19">
                  <c:v>18-USGS</c:v>
                </c:pt>
                <c:pt idx="20">
                  <c:v>18-USGS</c:v>
                </c:pt>
              </c:strCache>
            </c:strRef>
          </c:cat>
          <c:val>
            <c:numRef>
              <c:f>'PSD for Samples 7, 8, 9'!$R$4:$R$24</c:f>
              <c:numCache>
                <c:formatCode>0.00</c:formatCode>
                <c:ptCount val="21"/>
                <c:pt idx="0">
                  <c:v>49.958117123795397</c:v>
                </c:pt>
                <c:pt idx="1">
                  <c:v>49.958117123795397</c:v>
                </c:pt>
                <c:pt idx="2">
                  <c:v>49.958117123795397</c:v>
                </c:pt>
                <c:pt idx="3">
                  <c:v>49.958117123795397</c:v>
                </c:pt>
                <c:pt idx="4">
                  <c:v>49.958117123795397</c:v>
                </c:pt>
                <c:pt idx="5">
                  <c:v>49.958117123795397</c:v>
                </c:pt>
                <c:pt idx="6">
                  <c:v>49.958117123795397</c:v>
                </c:pt>
                <c:pt idx="7">
                  <c:v>49.958117123795397</c:v>
                </c:pt>
                <c:pt idx="8">
                  <c:v>49.958117123795397</c:v>
                </c:pt>
                <c:pt idx="9">
                  <c:v>49.958117123795397</c:v>
                </c:pt>
                <c:pt idx="10">
                  <c:v>49.958117123795397</c:v>
                </c:pt>
                <c:pt idx="11">
                  <c:v>49.958117123795397</c:v>
                </c:pt>
                <c:pt idx="12">
                  <c:v>49.958117123795397</c:v>
                </c:pt>
                <c:pt idx="13">
                  <c:v>49.958117123795397</c:v>
                </c:pt>
                <c:pt idx="14">
                  <c:v>49.958117123795397</c:v>
                </c:pt>
                <c:pt idx="15">
                  <c:v>49.958117123795397</c:v>
                </c:pt>
                <c:pt idx="16">
                  <c:v>49.958117123795397</c:v>
                </c:pt>
                <c:pt idx="17">
                  <c:v>49.958117123795397</c:v>
                </c:pt>
                <c:pt idx="18">
                  <c:v>49.958117123795397</c:v>
                </c:pt>
                <c:pt idx="19">
                  <c:v>49.958117123795397</c:v>
                </c:pt>
                <c:pt idx="20">
                  <c:v>49.958117123795397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346088"/>
        <c:axId val="256346480"/>
      </c:lineChart>
      <c:catAx>
        <c:axId val="256346088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ID#</a:t>
                </a:r>
              </a:p>
            </c:rich>
          </c:tx>
          <c:layout>
            <c:manualLayout>
              <c:xMode val="edge"/>
              <c:yMode val="edge"/>
              <c:x val="0.49611541551078359"/>
              <c:y val="0.897226745544241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6346480"/>
        <c:crossesAt val="5"/>
        <c:auto val="1"/>
        <c:lblAlgn val="ctr"/>
        <c:lblOffset val="100"/>
        <c:tickLblSkip val="3"/>
        <c:tickMarkSkip val="3"/>
        <c:noMultiLvlLbl val="0"/>
      </c:catAx>
      <c:valAx>
        <c:axId val="256346480"/>
        <c:scaling>
          <c:orientation val="minMax"/>
          <c:max val="70"/>
          <c:min val="5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Reported Value</a:t>
                </a:r>
              </a:p>
            </c:rich>
          </c:tx>
          <c:layout>
            <c:manualLayout>
              <c:xMode val="edge"/>
              <c:yMode val="edge"/>
              <c:x val="5.5590597390114968E-3"/>
              <c:y val="0.404255376755090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6346088"/>
        <c:crosses val="autoZero"/>
        <c:crossBetween val="between"/>
        <c:majorUnit val="5"/>
        <c:minorUnit val="5"/>
      </c:valAx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0.15302491103202848"/>
          <c:y val="0.952755905511811"/>
          <c:w val="0.75355871886120984"/>
          <c:h val="3.805774278215223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USGS Sediment Quality Assurance Project - Study 2, 2016
Particle Size Distribution Results
Percent &lt;0.016 mm</a:t>
            </a:r>
          </a:p>
        </c:rich>
      </c:tx>
      <c:layout>
        <c:manualLayout>
          <c:xMode val="edge"/>
          <c:yMode val="edge"/>
          <c:x val="0.25305211514930742"/>
          <c:y val="1.95759643264487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883756607888802E-2"/>
          <c:y val="0.18954248366013071"/>
          <c:w val="0.9116275738420021"/>
          <c:h val="0.58660130718954251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diamond"/>
            <c:size val="5"/>
            <c:spPr>
              <a:noFill/>
              <a:ln w="12700">
                <a:solidFill>
                  <a:srgbClr val="FF6600"/>
                </a:solidFill>
                <a:prstDash val="solid"/>
              </a:ln>
            </c:spPr>
          </c:marke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Pt>
            <c:idx val="15"/>
            <c:bubble3D val="0"/>
          </c:dPt>
          <c:dPt>
            <c:idx val="16"/>
            <c:bubble3D val="0"/>
          </c:dPt>
          <c:dPt>
            <c:idx val="17"/>
            <c:bubble3D val="0"/>
          </c:dPt>
          <c:dPt>
            <c:idx val="18"/>
            <c:bubble3D val="0"/>
          </c:dPt>
          <c:dPt>
            <c:idx val="19"/>
            <c:bubble3D val="0"/>
          </c:dPt>
          <c:dPt>
            <c:idx val="20"/>
            <c:bubble3D val="0"/>
          </c:dPt>
          <c:cat>
            <c:strRef>
              <c:f>'PSD for Samples 7, 8, 9'!$B$4:$B$24</c:f>
              <c:strCache>
                <c:ptCount val="2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13-Other</c:v>
                </c:pt>
                <c:pt idx="4">
                  <c:v>13-Other</c:v>
                </c:pt>
                <c:pt idx="5">
                  <c:v>13-Other</c:v>
                </c:pt>
                <c:pt idx="6">
                  <c:v>14-USGS</c:v>
                </c:pt>
                <c:pt idx="7">
                  <c:v>14-USGS</c:v>
                </c:pt>
                <c:pt idx="8">
                  <c:v>14-USGS</c:v>
                </c:pt>
                <c:pt idx="9">
                  <c:v>15-USGS</c:v>
                </c:pt>
                <c:pt idx="10">
                  <c:v>15-USGS</c:v>
                </c:pt>
                <c:pt idx="11">
                  <c:v>15-USGS</c:v>
                </c:pt>
                <c:pt idx="12">
                  <c:v>16-Other</c:v>
                </c:pt>
                <c:pt idx="13">
                  <c:v>16-Other</c:v>
                </c:pt>
                <c:pt idx="14">
                  <c:v>16-Other</c:v>
                </c:pt>
                <c:pt idx="15">
                  <c:v>17-USGS</c:v>
                </c:pt>
                <c:pt idx="16">
                  <c:v>17-USGS</c:v>
                </c:pt>
                <c:pt idx="17">
                  <c:v>17-USGS</c:v>
                </c:pt>
                <c:pt idx="18">
                  <c:v>18-USGS</c:v>
                </c:pt>
                <c:pt idx="19">
                  <c:v>18-USGS</c:v>
                </c:pt>
                <c:pt idx="20">
                  <c:v>18-USGS</c:v>
                </c:pt>
              </c:strCache>
            </c:strRef>
          </c:cat>
          <c:val>
            <c:numRef>
              <c:f>'PSD for Samples 7, 8, 9'!$G$4:$G$24</c:f>
              <c:numCache>
                <c:formatCode>0.0</c:formatCode>
                <c:ptCount val="21"/>
                <c:pt idx="3">
                  <c:v>54</c:v>
                </c:pt>
                <c:pt idx="4" formatCode="General">
                  <c:v>54.3</c:v>
                </c:pt>
                <c:pt idx="5" formatCode="General">
                  <c:v>58.5</c:v>
                </c:pt>
                <c:pt idx="7">
                  <c:v>64.3</c:v>
                </c:pt>
                <c:pt idx="11">
                  <c:v>45.6</c:v>
                </c:pt>
                <c:pt idx="17">
                  <c:v>44.6</c:v>
                </c:pt>
                <c:pt idx="18">
                  <c:v>41.9</c:v>
                </c:pt>
                <c:pt idx="19">
                  <c:v>41.1</c:v>
                </c:pt>
                <c:pt idx="20">
                  <c:v>42</c:v>
                </c:pt>
              </c:numCache>
            </c:numRef>
          </c:val>
          <c:smooth val="0"/>
        </c:ser>
        <c:ser>
          <c:idx val="1"/>
          <c:order val="1"/>
          <c:tx>
            <c:v>Median (36.53)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'PSD for Samples 7, 8, 9'!$B$4:$B$24</c:f>
              <c:strCache>
                <c:ptCount val="2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13-Other</c:v>
                </c:pt>
                <c:pt idx="4">
                  <c:v>13-Other</c:v>
                </c:pt>
                <c:pt idx="5">
                  <c:v>13-Other</c:v>
                </c:pt>
                <c:pt idx="6">
                  <c:v>14-USGS</c:v>
                </c:pt>
                <c:pt idx="7">
                  <c:v>14-USGS</c:v>
                </c:pt>
                <c:pt idx="8">
                  <c:v>14-USGS</c:v>
                </c:pt>
                <c:pt idx="9">
                  <c:v>15-USGS</c:v>
                </c:pt>
                <c:pt idx="10">
                  <c:v>15-USGS</c:v>
                </c:pt>
                <c:pt idx="11">
                  <c:v>15-USGS</c:v>
                </c:pt>
                <c:pt idx="12">
                  <c:v>16-Other</c:v>
                </c:pt>
                <c:pt idx="13">
                  <c:v>16-Other</c:v>
                </c:pt>
                <c:pt idx="14">
                  <c:v>16-Other</c:v>
                </c:pt>
                <c:pt idx="15">
                  <c:v>17-USGS</c:v>
                </c:pt>
                <c:pt idx="16">
                  <c:v>17-USGS</c:v>
                </c:pt>
                <c:pt idx="17">
                  <c:v>17-USGS</c:v>
                </c:pt>
                <c:pt idx="18">
                  <c:v>18-USGS</c:v>
                </c:pt>
                <c:pt idx="19">
                  <c:v>18-USGS</c:v>
                </c:pt>
                <c:pt idx="20">
                  <c:v>18-USGS</c:v>
                </c:pt>
              </c:strCache>
            </c:strRef>
          </c:cat>
          <c:val>
            <c:numRef>
              <c:f>'PSD for Samples 7, 8, 9'!$S$4:$S$24</c:f>
              <c:numCache>
                <c:formatCode>0.00</c:formatCode>
                <c:ptCount val="21"/>
                <c:pt idx="0">
                  <c:v>45.6</c:v>
                </c:pt>
                <c:pt idx="1">
                  <c:v>45.6</c:v>
                </c:pt>
                <c:pt idx="2">
                  <c:v>45.6</c:v>
                </c:pt>
                <c:pt idx="3">
                  <c:v>45.6</c:v>
                </c:pt>
                <c:pt idx="4">
                  <c:v>45.6</c:v>
                </c:pt>
                <c:pt idx="5">
                  <c:v>45.6</c:v>
                </c:pt>
                <c:pt idx="6">
                  <c:v>45.6</c:v>
                </c:pt>
                <c:pt idx="7">
                  <c:v>45.6</c:v>
                </c:pt>
                <c:pt idx="8">
                  <c:v>45.6</c:v>
                </c:pt>
                <c:pt idx="9">
                  <c:v>45.6</c:v>
                </c:pt>
                <c:pt idx="10">
                  <c:v>45.6</c:v>
                </c:pt>
                <c:pt idx="11">
                  <c:v>45.6</c:v>
                </c:pt>
                <c:pt idx="12">
                  <c:v>45.6</c:v>
                </c:pt>
                <c:pt idx="13">
                  <c:v>45.6</c:v>
                </c:pt>
                <c:pt idx="14">
                  <c:v>45.6</c:v>
                </c:pt>
                <c:pt idx="15">
                  <c:v>45.6</c:v>
                </c:pt>
                <c:pt idx="16">
                  <c:v>45.6</c:v>
                </c:pt>
                <c:pt idx="17">
                  <c:v>45.6</c:v>
                </c:pt>
                <c:pt idx="18">
                  <c:v>45.6</c:v>
                </c:pt>
                <c:pt idx="19">
                  <c:v>45.6</c:v>
                </c:pt>
                <c:pt idx="20">
                  <c:v>45.6</c:v>
                </c:pt>
              </c:numCache>
            </c:numRef>
          </c:val>
          <c:smooth val="0"/>
        </c:ser>
        <c:ser>
          <c:idx val="4"/>
          <c:order val="2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'PSD for Samples 7, 8, 9'!$B$4:$B$24</c:f>
              <c:strCache>
                <c:ptCount val="2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13-Other</c:v>
                </c:pt>
                <c:pt idx="4">
                  <c:v>13-Other</c:v>
                </c:pt>
                <c:pt idx="5">
                  <c:v>13-Other</c:v>
                </c:pt>
                <c:pt idx="6">
                  <c:v>14-USGS</c:v>
                </c:pt>
                <c:pt idx="7">
                  <c:v>14-USGS</c:v>
                </c:pt>
                <c:pt idx="8">
                  <c:v>14-USGS</c:v>
                </c:pt>
                <c:pt idx="9">
                  <c:v>15-USGS</c:v>
                </c:pt>
                <c:pt idx="10">
                  <c:v>15-USGS</c:v>
                </c:pt>
                <c:pt idx="11">
                  <c:v>15-USGS</c:v>
                </c:pt>
                <c:pt idx="12">
                  <c:v>16-Other</c:v>
                </c:pt>
                <c:pt idx="13">
                  <c:v>16-Other</c:v>
                </c:pt>
                <c:pt idx="14">
                  <c:v>16-Other</c:v>
                </c:pt>
                <c:pt idx="15">
                  <c:v>17-USGS</c:v>
                </c:pt>
                <c:pt idx="16">
                  <c:v>17-USGS</c:v>
                </c:pt>
                <c:pt idx="17">
                  <c:v>17-USGS</c:v>
                </c:pt>
                <c:pt idx="18">
                  <c:v>18-USGS</c:v>
                </c:pt>
                <c:pt idx="19">
                  <c:v>18-USGS</c:v>
                </c:pt>
                <c:pt idx="20">
                  <c:v>18-USGS</c:v>
                </c:pt>
              </c:strCache>
            </c:strRef>
          </c:cat>
          <c:val>
            <c:numRef>
              <c:f>'PSD for Samples 7, 8, 9'!$T$4:$T$24</c:f>
              <c:numCache>
                <c:formatCode>0.00</c:formatCode>
                <c:ptCount val="21"/>
                <c:pt idx="0">
                  <c:v>18.246404744255013</c:v>
                </c:pt>
                <c:pt idx="1">
                  <c:v>18.246404744255013</c:v>
                </c:pt>
                <c:pt idx="2">
                  <c:v>18.246404744255013</c:v>
                </c:pt>
                <c:pt idx="3">
                  <c:v>18.246404744255013</c:v>
                </c:pt>
                <c:pt idx="4">
                  <c:v>18.246404744255013</c:v>
                </c:pt>
                <c:pt idx="5">
                  <c:v>18.246404744255013</c:v>
                </c:pt>
                <c:pt idx="6">
                  <c:v>18.246404744255013</c:v>
                </c:pt>
                <c:pt idx="7">
                  <c:v>18.246404744255013</c:v>
                </c:pt>
                <c:pt idx="8">
                  <c:v>18.246404744255013</c:v>
                </c:pt>
                <c:pt idx="9">
                  <c:v>18.246404744255013</c:v>
                </c:pt>
                <c:pt idx="10">
                  <c:v>18.246404744255013</c:v>
                </c:pt>
                <c:pt idx="11">
                  <c:v>18.246404744255013</c:v>
                </c:pt>
                <c:pt idx="12">
                  <c:v>18.246404744255013</c:v>
                </c:pt>
                <c:pt idx="13">
                  <c:v>18.246404744255013</c:v>
                </c:pt>
                <c:pt idx="14">
                  <c:v>18.246404744255013</c:v>
                </c:pt>
                <c:pt idx="15">
                  <c:v>18.246404744255013</c:v>
                </c:pt>
                <c:pt idx="16">
                  <c:v>18.246404744255013</c:v>
                </c:pt>
                <c:pt idx="17">
                  <c:v>18.246404744255013</c:v>
                </c:pt>
                <c:pt idx="18">
                  <c:v>18.246404744255013</c:v>
                </c:pt>
                <c:pt idx="19">
                  <c:v>18.246404744255013</c:v>
                </c:pt>
                <c:pt idx="20">
                  <c:v>18.246404744255013</c:v>
                </c:pt>
              </c:numCache>
            </c:numRef>
          </c:val>
          <c:smooth val="0"/>
        </c:ser>
        <c:ser>
          <c:idx val="5"/>
          <c:order val="3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'PSD for Samples 7, 8, 9'!$B$4:$B$24</c:f>
              <c:strCache>
                <c:ptCount val="2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13-Other</c:v>
                </c:pt>
                <c:pt idx="4">
                  <c:v>13-Other</c:v>
                </c:pt>
                <c:pt idx="5">
                  <c:v>13-Other</c:v>
                </c:pt>
                <c:pt idx="6">
                  <c:v>14-USGS</c:v>
                </c:pt>
                <c:pt idx="7">
                  <c:v>14-USGS</c:v>
                </c:pt>
                <c:pt idx="8">
                  <c:v>14-USGS</c:v>
                </c:pt>
                <c:pt idx="9">
                  <c:v>15-USGS</c:v>
                </c:pt>
                <c:pt idx="10">
                  <c:v>15-USGS</c:v>
                </c:pt>
                <c:pt idx="11">
                  <c:v>15-USGS</c:v>
                </c:pt>
                <c:pt idx="12">
                  <c:v>16-Other</c:v>
                </c:pt>
                <c:pt idx="13">
                  <c:v>16-Other</c:v>
                </c:pt>
                <c:pt idx="14">
                  <c:v>16-Other</c:v>
                </c:pt>
                <c:pt idx="15">
                  <c:v>17-USGS</c:v>
                </c:pt>
                <c:pt idx="16">
                  <c:v>17-USGS</c:v>
                </c:pt>
                <c:pt idx="17">
                  <c:v>17-USGS</c:v>
                </c:pt>
                <c:pt idx="18">
                  <c:v>18-USGS</c:v>
                </c:pt>
                <c:pt idx="19">
                  <c:v>18-USGS</c:v>
                </c:pt>
                <c:pt idx="20">
                  <c:v>18-USGS</c:v>
                </c:pt>
              </c:strCache>
            </c:strRef>
          </c:cat>
          <c:val>
            <c:numRef>
              <c:f>'PSD for Samples 7, 8, 9'!$U$4:$U$24</c:f>
              <c:numCache>
                <c:formatCode>0.00</c:formatCode>
                <c:ptCount val="21"/>
                <c:pt idx="0">
                  <c:v>72.953595255744986</c:v>
                </c:pt>
                <c:pt idx="1">
                  <c:v>72.953595255744986</c:v>
                </c:pt>
                <c:pt idx="2">
                  <c:v>72.953595255744986</c:v>
                </c:pt>
                <c:pt idx="3">
                  <c:v>72.953595255744986</c:v>
                </c:pt>
                <c:pt idx="4">
                  <c:v>72.953595255744986</c:v>
                </c:pt>
                <c:pt idx="5">
                  <c:v>72.953595255744986</c:v>
                </c:pt>
                <c:pt idx="6">
                  <c:v>72.953595255744986</c:v>
                </c:pt>
                <c:pt idx="7">
                  <c:v>72.953595255744986</c:v>
                </c:pt>
                <c:pt idx="8">
                  <c:v>72.953595255744986</c:v>
                </c:pt>
                <c:pt idx="9">
                  <c:v>72.953595255744986</c:v>
                </c:pt>
                <c:pt idx="10">
                  <c:v>72.953595255744986</c:v>
                </c:pt>
                <c:pt idx="11">
                  <c:v>72.953595255744986</c:v>
                </c:pt>
                <c:pt idx="12">
                  <c:v>72.953595255744986</c:v>
                </c:pt>
                <c:pt idx="13">
                  <c:v>72.953595255744986</c:v>
                </c:pt>
                <c:pt idx="14">
                  <c:v>72.953595255744986</c:v>
                </c:pt>
                <c:pt idx="15">
                  <c:v>72.953595255744986</c:v>
                </c:pt>
                <c:pt idx="16">
                  <c:v>72.953595255744986</c:v>
                </c:pt>
                <c:pt idx="17">
                  <c:v>72.953595255744986</c:v>
                </c:pt>
                <c:pt idx="18">
                  <c:v>72.953595255744986</c:v>
                </c:pt>
                <c:pt idx="19">
                  <c:v>72.953595255744986</c:v>
                </c:pt>
                <c:pt idx="20">
                  <c:v>72.953595255744986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347264"/>
        <c:axId val="510117504"/>
      </c:lineChart>
      <c:catAx>
        <c:axId val="256347264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ID#</a:t>
                </a:r>
              </a:p>
            </c:rich>
          </c:tx>
          <c:layout>
            <c:manualLayout>
              <c:xMode val="edge"/>
              <c:yMode val="edge"/>
              <c:x val="0.49611541551078359"/>
              <c:y val="0.897226745544241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0117504"/>
        <c:crossesAt val="10"/>
        <c:auto val="1"/>
        <c:lblAlgn val="ctr"/>
        <c:lblOffset val="100"/>
        <c:tickLblSkip val="3"/>
        <c:tickMarkSkip val="3"/>
        <c:noMultiLvlLbl val="0"/>
      </c:catAx>
      <c:valAx>
        <c:axId val="510117504"/>
        <c:scaling>
          <c:orientation val="minMax"/>
          <c:max val="80"/>
          <c:min val="1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Reported Value</a:t>
                </a:r>
              </a:p>
            </c:rich>
          </c:tx>
          <c:layout>
            <c:manualLayout>
              <c:xMode val="edge"/>
              <c:yMode val="edge"/>
              <c:x val="5.5494064131663265E-3"/>
              <c:y val="0.4035948386032897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6347264"/>
        <c:crosses val="autoZero"/>
        <c:crossBetween val="between"/>
        <c:majorUnit val="5"/>
        <c:minorUnit val="5"/>
      </c:valAx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0.15302491103202848"/>
          <c:y val="0.95281774333182179"/>
          <c:w val="0.75355871886120984"/>
          <c:h val="3.800792898269911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USGS Sediment Quality Assurance Project - Study 2, 2016
Particle Size Distribution Results
Percent &lt;0.031 mm</a:t>
            </a:r>
          </a:p>
        </c:rich>
      </c:tx>
      <c:layout>
        <c:manualLayout>
          <c:xMode val="edge"/>
          <c:yMode val="edge"/>
          <c:x val="0.25305211514930742"/>
          <c:y val="1.95757925547264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368224656971258E-2"/>
          <c:y val="0.18985270049099837"/>
          <c:w val="0.90235438208124352"/>
          <c:h val="0.5859247135842881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diamond"/>
            <c:size val="5"/>
            <c:spPr>
              <a:noFill/>
              <a:ln w="12700">
                <a:solidFill>
                  <a:srgbClr val="FF6600"/>
                </a:solidFill>
                <a:prstDash val="solid"/>
              </a:ln>
            </c:spPr>
          </c:marke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Pt>
            <c:idx val="15"/>
            <c:bubble3D val="0"/>
          </c:dPt>
          <c:dPt>
            <c:idx val="16"/>
            <c:bubble3D val="0"/>
          </c:dPt>
          <c:dPt>
            <c:idx val="17"/>
            <c:bubble3D val="0"/>
          </c:dPt>
          <c:dPt>
            <c:idx val="18"/>
            <c:bubble3D val="0"/>
          </c:dPt>
          <c:dPt>
            <c:idx val="19"/>
            <c:bubble3D val="0"/>
          </c:dPt>
          <c:dPt>
            <c:idx val="20"/>
            <c:bubble3D val="0"/>
          </c:dPt>
          <c:cat>
            <c:strRef>
              <c:f>'PSD for Samples 7, 8, 9'!$B$4:$B$24</c:f>
              <c:strCache>
                <c:ptCount val="2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13-Other</c:v>
                </c:pt>
                <c:pt idx="4">
                  <c:v>13-Other</c:v>
                </c:pt>
                <c:pt idx="5">
                  <c:v>13-Other</c:v>
                </c:pt>
                <c:pt idx="6">
                  <c:v>14-USGS</c:v>
                </c:pt>
                <c:pt idx="7">
                  <c:v>14-USGS</c:v>
                </c:pt>
                <c:pt idx="8">
                  <c:v>14-USGS</c:v>
                </c:pt>
                <c:pt idx="9">
                  <c:v>15-USGS</c:v>
                </c:pt>
                <c:pt idx="10">
                  <c:v>15-USGS</c:v>
                </c:pt>
                <c:pt idx="11">
                  <c:v>15-USGS</c:v>
                </c:pt>
                <c:pt idx="12">
                  <c:v>16-Other</c:v>
                </c:pt>
                <c:pt idx="13">
                  <c:v>16-Other</c:v>
                </c:pt>
                <c:pt idx="14">
                  <c:v>16-Other</c:v>
                </c:pt>
                <c:pt idx="15">
                  <c:v>17-USGS</c:v>
                </c:pt>
                <c:pt idx="16">
                  <c:v>17-USGS</c:v>
                </c:pt>
                <c:pt idx="17">
                  <c:v>17-USGS</c:v>
                </c:pt>
                <c:pt idx="18">
                  <c:v>18-USGS</c:v>
                </c:pt>
                <c:pt idx="19">
                  <c:v>18-USGS</c:v>
                </c:pt>
                <c:pt idx="20">
                  <c:v>18-USGS</c:v>
                </c:pt>
              </c:strCache>
            </c:strRef>
          </c:cat>
          <c:val>
            <c:numRef>
              <c:f>'PSD for Samples 7, 8, 9'!$H$4:$H$24</c:f>
              <c:numCache>
                <c:formatCode>0.0</c:formatCode>
                <c:ptCount val="21"/>
                <c:pt idx="3">
                  <c:v>78.2</c:v>
                </c:pt>
                <c:pt idx="4">
                  <c:v>78.7</c:v>
                </c:pt>
                <c:pt idx="5">
                  <c:v>80</c:v>
                </c:pt>
                <c:pt idx="7">
                  <c:v>81.5</c:v>
                </c:pt>
                <c:pt idx="11">
                  <c:v>74</c:v>
                </c:pt>
                <c:pt idx="17">
                  <c:v>68.099999999999994</c:v>
                </c:pt>
                <c:pt idx="18">
                  <c:v>67.400000000000006</c:v>
                </c:pt>
                <c:pt idx="19">
                  <c:v>65.400000000000006</c:v>
                </c:pt>
                <c:pt idx="20">
                  <c:v>64.2</c:v>
                </c:pt>
              </c:numCache>
            </c:numRef>
          </c:val>
          <c:smooth val="0"/>
        </c:ser>
        <c:ser>
          <c:idx val="1"/>
          <c:order val="1"/>
          <c:tx>
            <c:v>Median (70.31)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'PSD for Samples 7, 8, 9'!$B$4:$B$24</c:f>
              <c:strCache>
                <c:ptCount val="2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13-Other</c:v>
                </c:pt>
                <c:pt idx="4">
                  <c:v>13-Other</c:v>
                </c:pt>
                <c:pt idx="5">
                  <c:v>13-Other</c:v>
                </c:pt>
                <c:pt idx="6">
                  <c:v>14-USGS</c:v>
                </c:pt>
                <c:pt idx="7">
                  <c:v>14-USGS</c:v>
                </c:pt>
                <c:pt idx="8">
                  <c:v>14-USGS</c:v>
                </c:pt>
                <c:pt idx="9">
                  <c:v>15-USGS</c:v>
                </c:pt>
                <c:pt idx="10">
                  <c:v>15-USGS</c:v>
                </c:pt>
                <c:pt idx="11">
                  <c:v>15-USGS</c:v>
                </c:pt>
                <c:pt idx="12">
                  <c:v>16-Other</c:v>
                </c:pt>
                <c:pt idx="13">
                  <c:v>16-Other</c:v>
                </c:pt>
                <c:pt idx="14">
                  <c:v>16-Other</c:v>
                </c:pt>
                <c:pt idx="15">
                  <c:v>17-USGS</c:v>
                </c:pt>
                <c:pt idx="16">
                  <c:v>17-USGS</c:v>
                </c:pt>
                <c:pt idx="17">
                  <c:v>17-USGS</c:v>
                </c:pt>
                <c:pt idx="18">
                  <c:v>18-USGS</c:v>
                </c:pt>
                <c:pt idx="19">
                  <c:v>18-USGS</c:v>
                </c:pt>
                <c:pt idx="20">
                  <c:v>18-USGS</c:v>
                </c:pt>
              </c:strCache>
            </c:strRef>
          </c:cat>
          <c:val>
            <c:numRef>
              <c:f>'PSD for Samples 7, 8, 9'!$V$4:$V$24</c:f>
              <c:numCache>
                <c:formatCode>0.00</c:formatCode>
                <c:ptCount val="21"/>
                <c:pt idx="0">
                  <c:v>74</c:v>
                </c:pt>
                <c:pt idx="1">
                  <c:v>74</c:v>
                </c:pt>
                <c:pt idx="2">
                  <c:v>74</c:v>
                </c:pt>
                <c:pt idx="3">
                  <c:v>74</c:v>
                </c:pt>
                <c:pt idx="4">
                  <c:v>74</c:v>
                </c:pt>
                <c:pt idx="5">
                  <c:v>74</c:v>
                </c:pt>
                <c:pt idx="6">
                  <c:v>74</c:v>
                </c:pt>
                <c:pt idx="7">
                  <c:v>74</c:v>
                </c:pt>
                <c:pt idx="8">
                  <c:v>74</c:v>
                </c:pt>
                <c:pt idx="9">
                  <c:v>74</c:v>
                </c:pt>
                <c:pt idx="10">
                  <c:v>74</c:v>
                </c:pt>
                <c:pt idx="11">
                  <c:v>74</c:v>
                </c:pt>
                <c:pt idx="12">
                  <c:v>74</c:v>
                </c:pt>
                <c:pt idx="13">
                  <c:v>74</c:v>
                </c:pt>
                <c:pt idx="14">
                  <c:v>74</c:v>
                </c:pt>
                <c:pt idx="15">
                  <c:v>74</c:v>
                </c:pt>
                <c:pt idx="16">
                  <c:v>74</c:v>
                </c:pt>
                <c:pt idx="17">
                  <c:v>74</c:v>
                </c:pt>
                <c:pt idx="18">
                  <c:v>74</c:v>
                </c:pt>
                <c:pt idx="19">
                  <c:v>74</c:v>
                </c:pt>
                <c:pt idx="20">
                  <c:v>74</c:v>
                </c:pt>
              </c:numCache>
            </c:numRef>
          </c:val>
          <c:smooth val="0"/>
        </c:ser>
        <c:ser>
          <c:idx val="4"/>
          <c:order val="2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'PSD for Samples 7, 8, 9'!$B$4:$B$24</c:f>
              <c:strCache>
                <c:ptCount val="2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13-Other</c:v>
                </c:pt>
                <c:pt idx="4">
                  <c:v>13-Other</c:v>
                </c:pt>
                <c:pt idx="5">
                  <c:v>13-Other</c:v>
                </c:pt>
                <c:pt idx="6">
                  <c:v>14-USGS</c:v>
                </c:pt>
                <c:pt idx="7">
                  <c:v>14-USGS</c:v>
                </c:pt>
                <c:pt idx="8">
                  <c:v>14-USGS</c:v>
                </c:pt>
                <c:pt idx="9">
                  <c:v>15-USGS</c:v>
                </c:pt>
                <c:pt idx="10">
                  <c:v>15-USGS</c:v>
                </c:pt>
                <c:pt idx="11">
                  <c:v>15-USGS</c:v>
                </c:pt>
                <c:pt idx="12">
                  <c:v>16-Other</c:v>
                </c:pt>
                <c:pt idx="13">
                  <c:v>16-Other</c:v>
                </c:pt>
                <c:pt idx="14">
                  <c:v>16-Other</c:v>
                </c:pt>
                <c:pt idx="15">
                  <c:v>17-USGS</c:v>
                </c:pt>
                <c:pt idx="16">
                  <c:v>17-USGS</c:v>
                </c:pt>
                <c:pt idx="17">
                  <c:v>17-USGS</c:v>
                </c:pt>
                <c:pt idx="18">
                  <c:v>18-USGS</c:v>
                </c:pt>
                <c:pt idx="19">
                  <c:v>18-USGS</c:v>
                </c:pt>
                <c:pt idx="20">
                  <c:v>18-USGS</c:v>
                </c:pt>
              </c:strCache>
            </c:strRef>
          </c:cat>
          <c:val>
            <c:numRef>
              <c:f>'PSD for Samples 7, 8, 9'!$W$4:$W$24</c:f>
              <c:numCache>
                <c:formatCode>0.00</c:formatCode>
                <c:ptCount val="21"/>
                <c:pt idx="0">
                  <c:v>48.870274277242402</c:v>
                </c:pt>
                <c:pt idx="1">
                  <c:v>48.870274277242402</c:v>
                </c:pt>
                <c:pt idx="2">
                  <c:v>48.870274277242402</c:v>
                </c:pt>
                <c:pt idx="3">
                  <c:v>48.870274277242402</c:v>
                </c:pt>
                <c:pt idx="4">
                  <c:v>48.870274277242402</c:v>
                </c:pt>
                <c:pt idx="5">
                  <c:v>48.870274277242402</c:v>
                </c:pt>
                <c:pt idx="6">
                  <c:v>48.870274277242402</c:v>
                </c:pt>
                <c:pt idx="7">
                  <c:v>48.870274277242402</c:v>
                </c:pt>
                <c:pt idx="8">
                  <c:v>48.870274277242402</c:v>
                </c:pt>
                <c:pt idx="9">
                  <c:v>48.870274277242402</c:v>
                </c:pt>
                <c:pt idx="10">
                  <c:v>48.870274277242402</c:v>
                </c:pt>
                <c:pt idx="11">
                  <c:v>48.870274277242402</c:v>
                </c:pt>
                <c:pt idx="12">
                  <c:v>48.870274277242402</c:v>
                </c:pt>
                <c:pt idx="13">
                  <c:v>48.870274277242402</c:v>
                </c:pt>
                <c:pt idx="14">
                  <c:v>48.870274277242402</c:v>
                </c:pt>
                <c:pt idx="15">
                  <c:v>48.870274277242402</c:v>
                </c:pt>
                <c:pt idx="16">
                  <c:v>48.870274277242402</c:v>
                </c:pt>
                <c:pt idx="17">
                  <c:v>48.870274277242402</c:v>
                </c:pt>
                <c:pt idx="18">
                  <c:v>48.870274277242402</c:v>
                </c:pt>
                <c:pt idx="19">
                  <c:v>48.870274277242402</c:v>
                </c:pt>
                <c:pt idx="20">
                  <c:v>48.870274277242402</c:v>
                </c:pt>
              </c:numCache>
            </c:numRef>
          </c:val>
          <c:smooth val="0"/>
        </c:ser>
        <c:ser>
          <c:idx val="5"/>
          <c:order val="3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'PSD for Samples 7, 8, 9'!$B$4:$B$24</c:f>
              <c:strCache>
                <c:ptCount val="2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13-Other</c:v>
                </c:pt>
                <c:pt idx="4">
                  <c:v>13-Other</c:v>
                </c:pt>
                <c:pt idx="5">
                  <c:v>13-Other</c:v>
                </c:pt>
                <c:pt idx="6">
                  <c:v>14-USGS</c:v>
                </c:pt>
                <c:pt idx="7">
                  <c:v>14-USGS</c:v>
                </c:pt>
                <c:pt idx="8">
                  <c:v>14-USGS</c:v>
                </c:pt>
                <c:pt idx="9">
                  <c:v>15-USGS</c:v>
                </c:pt>
                <c:pt idx="10">
                  <c:v>15-USGS</c:v>
                </c:pt>
                <c:pt idx="11">
                  <c:v>15-USGS</c:v>
                </c:pt>
                <c:pt idx="12">
                  <c:v>16-Other</c:v>
                </c:pt>
                <c:pt idx="13">
                  <c:v>16-Other</c:v>
                </c:pt>
                <c:pt idx="14">
                  <c:v>16-Other</c:v>
                </c:pt>
                <c:pt idx="15">
                  <c:v>17-USGS</c:v>
                </c:pt>
                <c:pt idx="16">
                  <c:v>17-USGS</c:v>
                </c:pt>
                <c:pt idx="17">
                  <c:v>17-USGS</c:v>
                </c:pt>
                <c:pt idx="18">
                  <c:v>18-USGS</c:v>
                </c:pt>
                <c:pt idx="19">
                  <c:v>18-USGS</c:v>
                </c:pt>
                <c:pt idx="20">
                  <c:v>18-USGS</c:v>
                </c:pt>
              </c:strCache>
            </c:strRef>
          </c:cat>
          <c:val>
            <c:numRef>
              <c:f>'PSD for Samples 7, 8, 9'!$X$4:$X$24</c:f>
              <c:numCache>
                <c:formatCode>0.00</c:formatCode>
                <c:ptCount val="21"/>
                <c:pt idx="0">
                  <c:v>99.129725722757598</c:v>
                </c:pt>
                <c:pt idx="1">
                  <c:v>99.129725722757598</c:v>
                </c:pt>
                <c:pt idx="2">
                  <c:v>99.129725722757598</c:v>
                </c:pt>
                <c:pt idx="3">
                  <c:v>99.129725722757598</c:v>
                </c:pt>
                <c:pt idx="4">
                  <c:v>99.129725722757598</c:v>
                </c:pt>
                <c:pt idx="5">
                  <c:v>99.129725722757598</c:v>
                </c:pt>
                <c:pt idx="6">
                  <c:v>99.129725722757598</c:v>
                </c:pt>
                <c:pt idx="7">
                  <c:v>99.129725722757598</c:v>
                </c:pt>
                <c:pt idx="8">
                  <c:v>99.129725722757598</c:v>
                </c:pt>
                <c:pt idx="9">
                  <c:v>99.129725722757598</c:v>
                </c:pt>
                <c:pt idx="10">
                  <c:v>99.129725722757598</c:v>
                </c:pt>
                <c:pt idx="11">
                  <c:v>99.129725722757598</c:v>
                </c:pt>
                <c:pt idx="12">
                  <c:v>99.129725722757598</c:v>
                </c:pt>
                <c:pt idx="13">
                  <c:v>99.129725722757598</c:v>
                </c:pt>
                <c:pt idx="14">
                  <c:v>99.129725722757598</c:v>
                </c:pt>
                <c:pt idx="15">
                  <c:v>99.129725722757598</c:v>
                </c:pt>
                <c:pt idx="16">
                  <c:v>99.129725722757598</c:v>
                </c:pt>
                <c:pt idx="17">
                  <c:v>99.129725722757598</c:v>
                </c:pt>
                <c:pt idx="18">
                  <c:v>99.129725722757598</c:v>
                </c:pt>
                <c:pt idx="19">
                  <c:v>99.129725722757598</c:v>
                </c:pt>
                <c:pt idx="20">
                  <c:v>99.129725722757598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118288"/>
        <c:axId val="510118680"/>
      </c:lineChart>
      <c:catAx>
        <c:axId val="510118288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ID#</a:t>
                </a:r>
              </a:p>
            </c:rich>
          </c:tx>
          <c:layout>
            <c:manualLayout>
              <c:xMode val="edge"/>
              <c:yMode val="edge"/>
              <c:x val="0.49611541551078359"/>
              <c:y val="0.897226745544241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0118680"/>
        <c:crossesAt val="40"/>
        <c:auto val="1"/>
        <c:lblAlgn val="ctr"/>
        <c:lblOffset val="100"/>
        <c:tickLblSkip val="3"/>
        <c:tickMarkSkip val="3"/>
        <c:noMultiLvlLbl val="0"/>
      </c:catAx>
      <c:valAx>
        <c:axId val="510118680"/>
        <c:scaling>
          <c:orientation val="minMax"/>
          <c:max val="100"/>
          <c:min val="4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Reported Value</a:t>
                </a:r>
              </a:p>
            </c:rich>
          </c:tx>
          <c:layout>
            <c:manualLayout>
              <c:xMode val="edge"/>
              <c:yMode val="edge"/>
              <c:x val="1.2945657148728295E-2"/>
              <c:y val="0.4042553008753487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0118288"/>
        <c:crosses val="autoZero"/>
        <c:crossBetween val="between"/>
        <c:majorUnit val="5"/>
        <c:minorUnit val="5"/>
      </c:valAx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0.15658362989323843"/>
          <c:y val="0.952755905511811"/>
          <c:w val="0.75355871886121006"/>
          <c:h val="3.805774278215223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 sz="1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USGS Sediment Laboratory Quality Assurance Project - Study 2, 2016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Sand Material Mass Percent Difference Results</a:t>
            </a:r>
          </a:p>
        </c:rich>
      </c:tx>
      <c:layout>
        <c:manualLayout>
          <c:xMode val="edge"/>
          <c:yMode val="edge"/>
          <c:x val="0.1964484032467472"/>
          <c:y val="1.631316046227205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773690716282394E-2"/>
          <c:y val="0.18052883608977557"/>
          <c:w val="0.86718203417934825"/>
          <c:h val="0.5807504078303426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diamond"/>
            <c:size val="4"/>
            <c:spPr>
              <a:noFill/>
              <a:ln w="12700">
                <a:solidFill>
                  <a:srgbClr val="0070C0"/>
                </a:solidFill>
                <a:prstDash val="solid"/>
              </a:ln>
            </c:spPr>
          </c:marke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Pt>
            <c:idx val="15"/>
            <c:bubble3D val="0"/>
          </c:dPt>
          <c:dPt>
            <c:idx val="16"/>
            <c:bubble3D val="0"/>
          </c:dPt>
          <c:dPt>
            <c:idx val="17"/>
            <c:bubble3D val="0"/>
          </c:dPt>
          <c:dPt>
            <c:idx val="18"/>
            <c:bubble3D val="0"/>
          </c:dPt>
          <c:dPt>
            <c:idx val="19"/>
            <c:bubble3D val="0"/>
          </c:dPt>
          <c:dPt>
            <c:idx val="20"/>
            <c:bubble3D val="0"/>
          </c:dPt>
          <c:dPt>
            <c:idx val="21"/>
            <c:bubble3D val="0"/>
          </c:dPt>
          <c:dPt>
            <c:idx val="22"/>
            <c:bubble3D val="0"/>
          </c:dPt>
          <c:dPt>
            <c:idx val="23"/>
            <c:bubble3D val="0"/>
          </c:dPt>
          <c:dPt>
            <c:idx val="24"/>
            <c:bubble3D val="0"/>
          </c:dPt>
          <c:dPt>
            <c:idx val="25"/>
            <c:bubble3D val="0"/>
          </c:dPt>
          <c:dPt>
            <c:idx val="26"/>
            <c:bubble3D val="0"/>
          </c:dPt>
          <c:dPt>
            <c:idx val="27"/>
            <c:bubble3D val="0"/>
          </c:dPt>
          <c:dPt>
            <c:idx val="28"/>
            <c:bubble3D val="0"/>
          </c:dPt>
          <c:dPt>
            <c:idx val="29"/>
            <c:bubble3D val="0"/>
          </c:dPt>
          <c:dPt>
            <c:idx val="30"/>
            <c:bubble3D val="0"/>
          </c:dPt>
          <c:dPt>
            <c:idx val="31"/>
            <c:bubble3D val="0"/>
          </c:dPt>
          <c:dPt>
            <c:idx val="32"/>
            <c:bubble3D val="0"/>
          </c:dPt>
          <c:dPt>
            <c:idx val="33"/>
            <c:bubble3D val="0"/>
          </c:dPt>
          <c:dPt>
            <c:idx val="34"/>
            <c:bubble3D val="0"/>
          </c:dPt>
          <c:dPt>
            <c:idx val="35"/>
            <c:bubble3D val="0"/>
          </c:dPt>
          <c:dPt>
            <c:idx val="36"/>
            <c:bubble3D val="0"/>
          </c:dPt>
          <c:dPt>
            <c:idx val="37"/>
            <c:bubble3D val="0"/>
          </c:dPt>
          <c:dPt>
            <c:idx val="38"/>
            <c:bubble3D val="0"/>
          </c:dPt>
          <c:dPt>
            <c:idx val="39"/>
            <c:bubble3D val="0"/>
          </c:dPt>
          <c:dPt>
            <c:idx val="40"/>
            <c:bubble3D val="0"/>
          </c:dPt>
          <c:dPt>
            <c:idx val="41"/>
            <c:bubble3D val="0"/>
          </c:dPt>
          <c:dPt>
            <c:idx val="42"/>
            <c:bubble3D val="0"/>
          </c:dPt>
          <c:dPt>
            <c:idx val="43"/>
            <c:bubble3D val="0"/>
          </c:dPt>
          <c:dPt>
            <c:idx val="44"/>
            <c:bubble3D val="0"/>
          </c:dPt>
          <c:dPt>
            <c:idx val="45"/>
            <c:bubble3D val="0"/>
          </c:dPt>
          <c:dPt>
            <c:idx val="46"/>
            <c:bubble3D val="0"/>
          </c:dPt>
          <c:dPt>
            <c:idx val="47"/>
            <c:bubble3D val="0"/>
          </c:dPt>
          <c:dPt>
            <c:idx val="48"/>
            <c:bubble3D val="0"/>
          </c:dPt>
          <c:dPt>
            <c:idx val="49"/>
            <c:bubble3D val="0"/>
          </c:dPt>
          <c:dPt>
            <c:idx val="50"/>
            <c:bubble3D val="0"/>
          </c:dPt>
          <c:dPt>
            <c:idx val="51"/>
            <c:bubble3D val="0"/>
          </c:dPt>
          <c:dPt>
            <c:idx val="52"/>
            <c:bubble3D val="0"/>
          </c:dPt>
          <c:dPt>
            <c:idx val="53"/>
            <c:bubble3D val="0"/>
          </c:dPt>
          <c:dPt>
            <c:idx val="54"/>
            <c:bubble3D val="0"/>
          </c:dPt>
          <c:dPt>
            <c:idx val="55"/>
            <c:bubble3D val="0"/>
          </c:dPt>
          <c:dPt>
            <c:idx val="56"/>
            <c:bubble3D val="0"/>
          </c:dPt>
          <c:dPt>
            <c:idx val="57"/>
            <c:bubble3D val="0"/>
          </c:dPt>
          <c:dPt>
            <c:idx val="58"/>
            <c:bubble3D val="0"/>
          </c:dPt>
          <c:dPt>
            <c:idx val="59"/>
            <c:bubble3D val="0"/>
          </c:dPt>
          <c:dPt>
            <c:idx val="60"/>
            <c:bubble3D val="0"/>
          </c:dPt>
          <c:dPt>
            <c:idx val="61"/>
            <c:bubble3D val="0"/>
          </c:dPt>
          <c:dPt>
            <c:idx val="62"/>
            <c:bubble3D val="0"/>
          </c:dPt>
          <c:dPt>
            <c:idx val="63"/>
            <c:bubble3D val="0"/>
          </c:dPt>
          <c:dPt>
            <c:idx val="64"/>
            <c:bubble3D val="0"/>
          </c:dPt>
          <c:dPt>
            <c:idx val="65"/>
            <c:bubble3D val="0"/>
          </c:dPt>
          <c:dPt>
            <c:idx val="66"/>
            <c:bubble3D val="0"/>
          </c:dPt>
          <c:dPt>
            <c:idx val="67"/>
            <c:bubble3D val="0"/>
          </c:dPt>
          <c:dPt>
            <c:idx val="68"/>
            <c:bubble3D val="0"/>
          </c:dPt>
          <c:dPt>
            <c:idx val="69"/>
            <c:bubble3D val="0"/>
          </c:dPt>
          <c:dPt>
            <c:idx val="70"/>
            <c:bubble3D val="0"/>
          </c:dPt>
          <c:dPt>
            <c:idx val="71"/>
            <c:bubble3D val="0"/>
          </c:dPt>
          <c:dPt>
            <c:idx val="72"/>
            <c:bubble3D val="0"/>
          </c:dPt>
          <c:dPt>
            <c:idx val="73"/>
            <c:bubble3D val="0"/>
          </c:dPt>
          <c:dPt>
            <c:idx val="74"/>
            <c:bubble3D val="0"/>
          </c:dPt>
          <c:dPt>
            <c:idx val="75"/>
            <c:bubble3D val="0"/>
          </c:dPt>
          <c:dPt>
            <c:idx val="76"/>
            <c:bubble3D val="0"/>
          </c:dPt>
          <c:dPt>
            <c:idx val="77"/>
            <c:bubble3D val="0"/>
          </c:dPt>
          <c:cat>
            <c:strRef>
              <c:f>Results!$B$4:$B$192</c:f>
              <c:strCache>
                <c:ptCount val="18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23-Other</c:v>
                </c:pt>
                <c:pt idx="100">
                  <c:v>23-Other</c:v>
                </c:pt>
                <c:pt idx="101">
                  <c:v>23-Other</c:v>
                </c:pt>
                <c:pt idx="102">
                  <c:v>23-Other</c:v>
                </c:pt>
                <c:pt idx="103">
                  <c:v>23-Other</c:v>
                </c:pt>
                <c:pt idx="104">
                  <c:v>23-Other</c:v>
                </c:pt>
                <c:pt idx="105">
                  <c:v>23-Other</c:v>
                </c:pt>
                <c:pt idx="106">
                  <c:v>23-Other</c:v>
                </c:pt>
                <c:pt idx="107">
                  <c:v>23-Other</c:v>
                </c:pt>
                <c:pt idx="108">
                  <c:v>25-USGS</c:v>
                </c:pt>
                <c:pt idx="109">
                  <c:v>25-USGS</c:v>
                </c:pt>
                <c:pt idx="110">
                  <c:v>25-USGS</c:v>
                </c:pt>
                <c:pt idx="111">
                  <c:v>25-USGS</c:v>
                </c:pt>
                <c:pt idx="112">
                  <c:v>25-USGS</c:v>
                </c:pt>
                <c:pt idx="113">
                  <c:v>25-USGS</c:v>
                </c:pt>
                <c:pt idx="114">
                  <c:v>25-USGS</c:v>
                </c:pt>
                <c:pt idx="115">
                  <c:v>25-USGS</c:v>
                </c:pt>
                <c:pt idx="116">
                  <c:v>25-USGS</c:v>
                </c:pt>
                <c:pt idx="117">
                  <c:v>27-Other</c:v>
                </c:pt>
                <c:pt idx="118">
                  <c:v>27-Other</c:v>
                </c:pt>
                <c:pt idx="119">
                  <c:v>27-Other</c:v>
                </c:pt>
                <c:pt idx="120">
                  <c:v>27-Other</c:v>
                </c:pt>
                <c:pt idx="121">
                  <c:v>27-Other</c:v>
                </c:pt>
                <c:pt idx="122">
                  <c:v>27-Other</c:v>
                </c:pt>
                <c:pt idx="123">
                  <c:v>27-Other</c:v>
                </c:pt>
                <c:pt idx="124">
                  <c:v>27-Other</c:v>
                </c:pt>
                <c:pt idx="125">
                  <c:v>27-Other</c:v>
                </c:pt>
                <c:pt idx="126">
                  <c:v>28-Other</c:v>
                </c:pt>
                <c:pt idx="127">
                  <c:v>28-Other</c:v>
                </c:pt>
                <c:pt idx="128">
                  <c:v>28-Other</c:v>
                </c:pt>
                <c:pt idx="129">
                  <c:v>28-Other</c:v>
                </c:pt>
                <c:pt idx="130">
                  <c:v>28-Other</c:v>
                </c:pt>
                <c:pt idx="131">
                  <c:v>28-Other</c:v>
                </c:pt>
                <c:pt idx="132">
                  <c:v>28-Other</c:v>
                </c:pt>
                <c:pt idx="133">
                  <c:v>28-Other</c:v>
                </c:pt>
                <c:pt idx="134">
                  <c:v>28-Other</c:v>
                </c:pt>
                <c:pt idx="135">
                  <c:v>29-Other</c:v>
                </c:pt>
                <c:pt idx="136">
                  <c:v>29-Other</c:v>
                </c:pt>
                <c:pt idx="137">
                  <c:v>29-Other</c:v>
                </c:pt>
                <c:pt idx="138">
                  <c:v>29-Other</c:v>
                </c:pt>
                <c:pt idx="139">
                  <c:v>29-Other</c:v>
                </c:pt>
                <c:pt idx="140">
                  <c:v>29-Other</c:v>
                </c:pt>
                <c:pt idx="141">
                  <c:v>29-Other</c:v>
                </c:pt>
                <c:pt idx="142">
                  <c:v>29-Other</c:v>
                </c:pt>
                <c:pt idx="143">
                  <c:v>29-Other</c:v>
                </c:pt>
                <c:pt idx="144">
                  <c:v>30-Other</c:v>
                </c:pt>
                <c:pt idx="145">
                  <c:v>30-Other</c:v>
                </c:pt>
                <c:pt idx="146">
                  <c:v>30-Other</c:v>
                </c:pt>
                <c:pt idx="147">
                  <c:v>30-Other</c:v>
                </c:pt>
                <c:pt idx="148">
                  <c:v>30-Other</c:v>
                </c:pt>
                <c:pt idx="149">
                  <c:v>30-Other</c:v>
                </c:pt>
                <c:pt idx="150">
                  <c:v>30-Other</c:v>
                </c:pt>
                <c:pt idx="151">
                  <c:v>30-Other</c:v>
                </c:pt>
                <c:pt idx="152">
                  <c:v>30-Other</c:v>
                </c:pt>
                <c:pt idx="153">
                  <c:v>31-Other</c:v>
                </c:pt>
                <c:pt idx="154">
                  <c:v>31-Other</c:v>
                </c:pt>
                <c:pt idx="155">
                  <c:v>31-Other</c:v>
                </c:pt>
                <c:pt idx="156">
                  <c:v>31-Other</c:v>
                </c:pt>
                <c:pt idx="157">
                  <c:v>31-Other</c:v>
                </c:pt>
                <c:pt idx="158">
                  <c:v>31-Other</c:v>
                </c:pt>
                <c:pt idx="159">
                  <c:v>31-Other</c:v>
                </c:pt>
                <c:pt idx="160">
                  <c:v>31-Other</c:v>
                </c:pt>
                <c:pt idx="161">
                  <c:v>31-Other</c:v>
                </c:pt>
                <c:pt idx="162">
                  <c:v>34-Other</c:v>
                </c:pt>
                <c:pt idx="163">
                  <c:v>34-Other</c:v>
                </c:pt>
                <c:pt idx="164">
                  <c:v>34-Other</c:v>
                </c:pt>
                <c:pt idx="165">
                  <c:v>34-Other</c:v>
                </c:pt>
                <c:pt idx="166">
                  <c:v>34-Other</c:v>
                </c:pt>
                <c:pt idx="167">
                  <c:v>34-Other</c:v>
                </c:pt>
                <c:pt idx="168">
                  <c:v>34-Other</c:v>
                </c:pt>
                <c:pt idx="169">
                  <c:v>34-Other</c:v>
                </c:pt>
                <c:pt idx="170">
                  <c:v>34-Other</c:v>
                </c:pt>
                <c:pt idx="171">
                  <c:v>36-Other</c:v>
                </c:pt>
                <c:pt idx="172">
                  <c:v>36-Other</c:v>
                </c:pt>
                <c:pt idx="173">
                  <c:v>36-Other</c:v>
                </c:pt>
                <c:pt idx="174">
                  <c:v>36-Other</c:v>
                </c:pt>
                <c:pt idx="175">
                  <c:v>36-Other</c:v>
                </c:pt>
                <c:pt idx="176">
                  <c:v>36-Other</c:v>
                </c:pt>
                <c:pt idx="177">
                  <c:v>36-Other</c:v>
                </c:pt>
                <c:pt idx="178">
                  <c:v>36-Other</c:v>
                </c:pt>
                <c:pt idx="179">
                  <c:v>36-Other</c:v>
                </c:pt>
                <c:pt idx="180">
                  <c:v>40-Other</c:v>
                </c:pt>
                <c:pt idx="181">
                  <c:v>40-Other</c:v>
                </c:pt>
                <c:pt idx="182">
                  <c:v>40-Other</c:v>
                </c:pt>
                <c:pt idx="183">
                  <c:v>40-Other</c:v>
                </c:pt>
                <c:pt idx="184">
                  <c:v>40-Other</c:v>
                </c:pt>
                <c:pt idx="185">
                  <c:v>40-Other</c:v>
                </c:pt>
                <c:pt idx="186">
                  <c:v>40-Other</c:v>
                </c:pt>
                <c:pt idx="187">
                  <c:v>40-Other</c:v>
                </c:pt>
                <c:pt idx="188">
                  <c:v>40-Other</c:v>
                </c:pt>
              </c:strCache>
            </c:strRef>
          </c:cat>
          <c:val>
            <c:numRef>
              <c:f>Results!$R$4:$R$192</c:f>
              <c:numCache>
                <c:formatCode>0.00</c:formatCode>
                <c:ptCount val="189"/>
                <c:pt idx="4">
                  <c:v>1.257861635220118</c:v>
                </c:pt>
                <c:pt idx="6">
                  <c:v>1.7369727047146382</c:v>
                </c:pt>
                <c:pt idx="12">
                  <c:v>0</c:v>
                </c:pt>
                <c:pt idx="13">
                  <c:v>7.6388888888888911</c:v>
                </c:pt>
                <c:pt idx="14">
                  <c:v>1.0256410256410193</c:v>
                </c:pt>
                <c:pt idx="15">
                  <c:v>7.6712328767123399</c:v>
                </c:pt>
                <c:pt idx="16">
                  <c:v>4.3583535108958742</c:v>
                </c:pt>
                <c:pt idx="17">
                  <c:v>2.6033057851239669</c:v>
                </c:pt>
                <c:pt idx="30">
                  <c:v>-65.789473684210535</c:v>
                </c:pt>
                <c:pt idx="31">
                  <c:v>-67.096774193548384</c:v>
                </c:pt>
                <c:pt idx="32">
                  <c:v>-53.092783505154642</c:v>
                </c:pt>
                <c:pt idx="33">
                  <c:v>-56.363636363636374</c:v>
                </c:pt>
                <c:pt idx="34">
                  <c:v>-65.206185567010309</c:v>
                </c:pt>
                <c:pt idx="35">
                  <c:v>-60.313111545988264</c:v>
                </c:pt>
                <c:pt idx="36">
                  <c:v>7.0175438596491251</c:v>
                </c:pt>
                <c:pt idx="37">
                  <c:v>6.0344827586206984</c:v>
                </c:pt>
                <c:pt idx="38">
                  <c:v>17.999999999999993</c:v>
                </c:pt>
                <c:pt idx="39">
                  <c:v>15.30612244897959</c:v>
                </c:pt>
                <c:pt idx="40">
                  <c:v>4.4303797468354373</c:v>
                </c:pt>
                <c:pt idx="41">
                  <c:v>6.6666666666666599</c:v>
                </c:pt>
                <c:pt idx="42">
                  <c:v>11.111111111111107</c:v>
                </c:pt>
                <c:pt idx="43">
                  <c:v>1.0610079575596938</c:v>
                </c:pt>
                <c:pt idx="45">
                  <c:v>9.2436974789915833</c:v>
                </c:pt>
                <c:pt idx="46">
                  <c:v>2.5862068965517389</c:v>
                </c:pt>
                <c:pt idx="47">
                  <c:v>3.1007751937984445</c:v>
                </c:pt>
                <c:pt idx="48">
                  <c:v>5.2083333333333384</c:v>
                </c:pt>
                <c:pt idx="49">
                  <c:v>1.2121212121212046</c:v>
                </c:pt>
                <c:pt idx="50">
                  <c:v>0</c:v>
                </c:pt>
                <c:pt idx="51">
                  <c:v>-16.129032258064516</c:v>
                </c:pt>
                <c:pt idx="52">
                  <c:v>0.12771392081737276</c:v>
                </c:pt>
                <c:pt idx="53">
                  <c:v>-16.64098613251155</c:v>
                </c:pt>
                <c:pt idx="54">
                  <c:v>13.084112149532711</c:v>
                </c:pt>
                <c:pt idx="55">
                  <c:v>10.091743119266058</c:v>
                </c:pt>
                <c:pt idx="56">
                  <c:v>4.3478260869565259</c:v>
                </c:pt>
                <c:pt idx="57">
                  <c:v>6.3492063492063515</c:v>
                </c:pt>
                <c:pt idx="58">
                  <c:v>4.0229885057471426</c:v>
                </c:pt>
                <c:pt idx="59">
                  <c:v>0.47846889952154487</c:v>
                </c:pt>
                <c:pt idx="60">
                  <c:v>1.7199017199017181</c:v>
                </c:pt>
                <c:pt idx="61">
                  <c:v>2.1220159151193694</c:v>
                </c:pt>
                <c:pt idx="62">
                  <c:v>0.75039494470774604</c:v>
                </c:pt>
                <c:pt idx="66">
                  <c:v>-30.612244897959183</c:v>
                </c:pt>
                <c:pt idx="67">
                  <c:v>-2.9585798816567874</c:v>
                </c:pt>
                <c:pt idx="68">
                  <c:v>-3.499999999999996</c:v>
                </c:pt>
                <c:pt idx="69">
                  <c:v>-10.27253668763103</c:v>
                </c:pt>
                <c:pt idx="70">
                  <c:v>-3.7958115183246073</c:v>
                </c:pt>
                <c:pt idx="71">
                  <c:v>-0.79681274900398469</c:v>
                </c:pt>
                <c:pt idx="72">
                  <c:v>3.3898305084745854</c:v>
                </c:pt>
                <c:pt idx="73">
                  <c:v>-23.008849557522122</c:v>
                </c:pt>
                <c:pt idx="74">
                  <c:v>5.8252427184466002</c:v>
                </c:pt>
                <c:pt idx="75">
                  <c:v>15.094339622641517</c:v>
                </c:pt>
                <c:pt idx="76">
                  <c:v>3.9370078740157513</c:v>
                </c:pt>
                <c:pt idx="77">
                  <c:v>4.3902439024390141</c:v>
                </c:pt>
                <c:pt idx="78">
                  <c:v>3.1941031941032003</c:v>
                </c:pt>
                <c:pt idx="79">
                  <c:v>1.7173051519154499</c:v>
                </c:pt>
                <c:pt idx="80">
                  <c:v>1.7885532591414961</c:v>
                </c:pt>
                <c:pt idx="81">
                  <c:v>9.5652173913043512</c:v>
                </c:pt>
                <c:pt idx="82">
                  <c:v>60.377358490566046</c:v>
                </c:pt>
                <c:pt idx="83">
                  <c:v>-8.9999999999999964</c:v>
                </c:pt>
                <c:pt idx="84">
                  <c:v>61.616161616161605</c:v>
                </c:pt>
                <c:pt idx="85">
                  <c:v>35.849056603773583</c:v>
                </c:pt>
                <c:pt idx="86">
                  <c:v>-20.258620689655171</c:v>
                </c:pt>
                <c:pt idx="87">
                  <c:v>1.542416452442168</c:v>
                </c:pt>
                <c:pt idx="88">
                  <c:v>-10.266666666666666</c:v>
                </c:pt>
                <c:pt idx="89">
                  <c:v>54.606830818109586</c:v>
                </c:pt>
                <c:pt idx="90">
                  <c:v>2.8846153846153841</c:v>
                </c:pt>
                <c:pt idx="91">
                  <c:v>2.9411764705882342</c:v>
                </c:pt>
                <c:pt idx="92">
                  <c:v>-2.7522935779816504</c:v>
                </c:pt>
                <c:pt idx="93">
                  <c:v>-4.6728971962616699</c:v>
                </c:pt>
                <c:pt idx="94">
                  <c:v>-4.5751633986928049</c:v>
                </c:pt>
                <c:pt idx="95">
                  <c:v>0</c:v>
                </c:pt>
                <c:pt idx="96">
                  <c:v>2.1413276231263403</c:v>
                </c:pt>
                <c:pt idx="97">
                  <c:v>2.8150134048257436</c:v>
                </c:pt>
                <c:pt idx="98">
                  <c:v>0.95617529880478624</c:v>
                </c:pt>
                <c:pt idx="99">
                  <c:v>6.4220183486238467</c:v>
                </c:pt>
                <c:pt idx="100">
                  <c:v>6.8181818181818166</c:v>
                </c:pt>
                <c:pt idx="101">
                  <c:v>-8.2568807339449517</c:v>
                </c:pt>
                <c:pt idx="103">
                  <c:v>-58.741258741258747</c:v>
                </c:pt>
                <c:pt idx="104">
                  <c:v>-3.7974683544303716</c:v>
                </c:pt>
                <c:pt idx="105">
                  <c:v>5.5555555555555536</c:v>
                </c:pt>
                <c:pt idx="106">
                  <c:v>6.4184852374839592</c:v>
                </c:pt>
                <c:pt idx="107">
                  <c:v>-11.913214990138069</c:v>
                </c:pt>
                <c:pt idx="108">
                  <c:v>-3.1496062992125928</c:v>
                </c:pt>
                <c:pt idx="109">
                  <c:v>2.7777777777777768</c:v>
                </c:pt>
                <c:pt idx="110">
                  <c:v>1.869158878504678</c:v>
                </c:pt>
                <c:pt idx="111">
                  <c:v>-1.0752688172042948</c:v>
                </c:pt>
                <c:pt idx="112">
                  <c:v>0.64102564102563719</c:v>
                </c:pt>
                <c:pt idx="113">
                  <c:v>2.6431718061674001</c:v>
                </c:pt>
                <c:pt idx="114">
                  <c:v>3.472222222222209</c:v>
                </c:pt>
                <c:pt idx="115">
                  <c:v>4.8128342245989195</c:v>
                </c:pt>
                <c:pt idx="116">
                  <c:v>-3.0842230130486361</c:v>
                </c:pt>
                <c:pt idx="153">
                  <c:v>-20.560747663551393</c:v>
                </c:pt>
                <c:pt idx="154">
                  <c:v>-13.541666666666657</c:v>
                </c:pt>
                <c:pt idx="155">
                  <c:v>-13.265306122448969</c:v>
                </c:pt>
                <c:pt idx="156">
                  <c:v>-6.6666666666666652</c:v>
                </c:pt>
                <c:pt idx="157">
                  <c:v>-11.764705882352938</c:v>
                </c:pt>
                <c:pt idx="158">
                  <c:v>-0.48076923076922784</c:v>
                </c:pt>
                <c:pt idx="159">
                  <c:v>0.49140049140048842</c:v>
                </c:pt>
                <c:pt idx="160">
                  <c:v>-3.0544488711819526</c:v>
                </c:pt>
                <c:pt idx="161">
                  <c:v>2.9695024077046508</c:v>
                </c:pt>
                <c:pt idx="171">
                  <c:v>3.0612244897959178</c:v>
                </c:pt>
                <c:pt idx="172">
                  <c:v>4.0404040404040327</c:v>
                </c:pt>
                <c:pt idx="173">
                  <c:v>3.7735849056603712</c:v>
                </c:pt>
                <c:pt idx="174">
                  <c:v>2.9126213592233001</c:v>
                </c:pt>
                <c:pt idx="175">
                  <c:v>1.8633540372670911</c:v>
                </c:pt>
                <c:pt idx="176">
                  <c:v>0</c:v>
                </c:pt>
                <c:pt idx="177">
                  <c:v>0.22779043280181302</c:v>
                </c:pt>
                <c:pt idx="178">
                  <c:v>0.63938618925831248</c:v>
                </c:pt>
                <c:pt idx="179">
                  <c:v>0.23818975784040863</c:v>
                </c:pt>
                <c:pt idx="180">
                  <c:v>-94.623655913978482</c:v>
                </c:pt>
                <c:pt idx="181">
                  <c:v>-61</c:v>
                </c:pt>
                <c:pt idx="182">
                  <c:v>-36.111111111111114</c:v>
                </c:pt>
                <c:pt idx="183">
                  <c:v>-42.10526315789474</c:v>
                </c:pt>
                <c:pt idx="184">
                  <c:v>-22.627737226277375</c:v>
                </c:pt>
                <c:pt idx="185">
                  <c:v>-28.378378378378379</c:v>
                </c:pt>
                <c:pt idx="186">
                  <c:v>-17.579908675799082</c:v>
                </c:pt>
                <c:pt idx="187">
                  <c:v>-59.306803594351734</c:v>
                </c:pt>
                <c:pt idx="188">
                  <c:v>-50.079113924050631</c:v>
                </c:pt>
              </c:numCache>
            </c:numRef>
          </c:val>
          <c:smooth val="0"/>
        </c:ser>
        <c:ser>
          <c:idx val="1"/>
          <c:order val="1"/>
          <c:tx>
            <c:v>Median (1.06 %)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Results!$B$4:$B$192</c:f>
              <c:strCache>
                <c:ptCount val="18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23-Other</c:v>
                </c:pt>
                <c:pt idx="100">
                  <c:v>23-Other</c:v>
                </c:pt>
                <c:pt idx="101">
                  <c:v>23-Other</c:v>
                </c:pt>
                <c:pt idx="102">
                  <c:v>23-Other</c:v>
                </c:pt>
                <c:pt idx="103">
                  <c:v>23-Other</c:v>
                </c:pt>
                <c:pt idx="104">
                  <c:v>23-Other</c:v>
                </c:pt>
                <c:pt idx="105">
                  <c:v>23-Other</c:v>
                </c:pt>
                <c:pt idx="106">
                  <c:v>23-Other</c:v>
                </c:pt>
                <c:pt idx="107">
                  <c:v>23-Other</c:v>
                </c:pt>
                <c:pt idx="108">
                  <c:v>25-USGS</c:v>
                </c:pt>
                <c:pt idx="109">
                  <c:v>25-USGS</c:v>
                </c:pt>
                <c:pt idx="110">
                  <c:v>25-USGS</c:v>
                </c:pt>
                <c:pt idx="111">
                  <c:v>25-USGS</c:v>
                </c:pt>
                <c:pt idx="112">
                  <c:v>25-USGS</c:v>
                </c:pt>
                <c:pt idx="113">
                  <c:v>25-USGS</c:v>
                </c:pt>
                <c:pt idx="114">
                  <c:v>25-USGS</c:v>
                </c:pt>
                <c:pt idx="115">
                  <c:v>25-USGS</c:v>
                </c:pt>
                <c:pt idx="116">
                  <c:v>25-USGS</c:v>
                </c:pt>
                <c:pt idx="117">
                  <c:v>27-Other</c:v>
                </c:pt>
                <c:pt idx="118">
                  <c:v>27-Other</c:v>
                </c:pt>
                <c:pt idx="119">
                  <c:v>27-Other</c:v>
                </c:pt>
                <c:pt idx="120">
                  <c:v>27-Other</c:v>
                </c:pt>
                <c:pt idx="121">
                  <c:v>27-Other</c:v>
                </c:pt>
                <c:pt idx="122">
                  <c:v>27-Other</c:v>
                </c:pt>
                <c:pt idx="123">
                  <c:v>27-Other</c:v>
                </c:pt>
                <c:pt idx="124">
                  <c:v>27-Other</c:v>
                </c:pt>
                <c:pt idx="125">
                  <c:v>27-Other</c:v>
                </c:pt>
                <c:pt idx="126">
                  <c:v>28-Other</c:v>
                </c:pt>
                <c:pt idx="127">
                  <c:v>28-Other</c:v>
                </c:pt>
                <c:pt idx="128">
                  <c:v>28-Other</c:v>
                </c:pt>
                <c:pt idx="129">
                  <c:v>28-Other</c:v>
                </c:pt>
                <c:pt idx="130">
                  <c:v>28-Other</c:v>
                </c:pt>
                <c:pt idx="131">
                  <c:v>28-Other</c:v>
                </c:pt>
                <c:pt idx="132">
                  <c:v>28-Other</c:v>
                </c:pt>
                <c:pt idx="133">
                  <c:v>28-Other</c:v>
                </c:pt>
                <c:pt idx="134">
                  <c:v>28-Other</c:v>
                </c:pt>
                <c:pt idx="135">
                  <c:v>29-Other</c:v>
                </c:pt>
                <c:pt idx="136">
                  <c:v>29-Other</c:v>
                </c:pt>
                <c:pt idx="137">
                  <c:v>29-Other</c:v>
                </c:pt>
                <c:pt idx="138">
                  <c:v>29-Other</c:v>
                </c:pt>
                <c:pt idx="139">
                  <c:v>29-Other</c:v>
                </c:pt>
                <c:pt idx="140">
                  <c:v>29-Other</c:v>
                </c:pt>
                <c:pt idx="141">
                  <c:v>29-Other</c:v>
                </c:pt>
                <c:pt idx="142">
                  <c:v>29-Other</c:v>
                </c:pt>
                <c:pt idx="143">
                  <c:v>29-Other</c:v>
                </c:pt>
                <c:pt idx="144">
                  <c:v>30-Other</c:v>
                </c:pt>
                <c:pt idx="145">
                  <c:v>30-Other</c:v>
                </c:pt>
                <c:pt idx="146">
                  <c:v>30-Other</c:v>
                </c:pt>
                <c:pt idx="147">
                  <c:v>30-Other</c:v>
                </c:pt>
                <c:pt idx="148">
                  <c:v>30-Other</c:v>
                </c:pt>
                <c:pt idx="149">
                  <c:v>30-Other</c:v>
                </c:pt>
                <c:pt idx="150">
                  <c:v>30-Other</c:v>
                </c:pt>
                <c:pt idx="151">
                  <c:v>30-Other</c:v>
                </c:pt>
                <c:pt idx="152">
                  <c:v>30-Other</c:v>
                </c:pt>
                <c:pt idx="153">
                  <c:v>31-Other</c:v>
                </c:pt>
                <c:pt idx="154">
                  <c:v>31-Other</c:v>
                </c:pt>
                <c:pt idx="155">
                  <c:v>31-Other</c:v>
                </c:pt>
                <c:pt idx="156">
                  <c:v>31-Other</c:v>
                </c:pt>
                <c:pt idx="157">
                  <c:v>31-Other</c:v>
                </c:pt>
                <c:pt idx="158">
                  <c:v>31-Other</c:v>
                </c:pt>
                <c:pt idx="159">
                  <c:v>31-Other</c:v>
                </c:pt>
                <c:pt idx="160">
                  <c:v>31-Other</c:v>
                </c:pt>
                <c:pt idx="161">
                  <c:v>31-Other</c:v>
                </c:pt>
                <c:pt idx="162">
                  <c:v>34-Other</c:v>
                </c:pt>
                <c:pt idx="163">
                  <c:v>34-Other</c:v>
                </c:pt>
                <c:pt idx="164">
                  <c:v>34-Other</c:v>
                </c:pt>
                <c:pt idx="165">
                  <c:v>34-Other</c:v>
                </c:pt>
                <c:pt idx="166">
                  <c:v>34-Other</c:v>
                </c:pt>
                <c:pt idx="167">
                  <c:v>34-Other</c:v>
                </c:pt>
                <c:pt idx="168">
                  <c:v>34-Other</c:v>
                </c:pt>
                <c:pt idx="169">
                  <c:v>34-Other</c:v>
                </c:pt>
                <c:pt idx="170">
                  <c:v>34-Other</c:v>
                </c:pt>
                <c:pt idx="171">
                  <c:v>36-Other</c:v>
                </c:pt>
                <c:pt idx="172">
                  <c:v>36-Other</c:v>
                </c:pt>
                <c:pt idx="173">
                  <c:v>36-Other</c:v>
                </c:pt>
                <c:pt idx="174">
                  <c:v>36-Other</c:v>
                </c:pt>
                <c:pt idx="175">
                  <c:v>36-Other</c:v>
                </c:pt>
                <c:pt idx="176">
                  <c:v>36-Other</c:v>
                </c:pt>
                <c:pt idx="177">
                  <c:v>36-Other</c:v>
                </c:pt>
                <c:pt idx="178">
                  <c:v>36-Other</c:v>
                </c:pt>
                <c:pt idx="179">
                  <c:v>36-Other</c:v>
                </c:pt>
                <c:pt idx="180">
                  <c:v>40-Other</c:v>
                </c:pt>
                <c:pt idx="181">
                  <c:v>40-Other</c:v>
                </c:pt>
                <c:pt idx="182">
                  <c:v>40-Other</c:v>
                </c:pt>
                <c:pt idx="183">
                  <c:v>40-Other</c:v>
                </c:pt>
                <c:pt idx="184">
                  <c:v>40-Other</c:v>
                </c:pt>
                <c:pt idx="185">
                  <c:v>40-Other</c:v>
                </c:pt>
                <c:pt idx="186">
                  <c:v>40-Other</c:v>
                </c:pt>
                <c:pt idx="187">
                  <c:v>40-Other</c:v>
                </c:pt>
                <c:pt idx="188">
                  <c:v>40-Other</c:v>
                </c:pt>
              </c:strCache>
            </c:strRef>
          </c:cat>
          <c:val>
            <c:numRef>
              <c:f>Results!$AA$4:$AA$192</c:f>
              <c:numCache>
                <c:formatCode>0.00</c:formatCode>
                <c:ptCount val="189"/>
                <c:pt idx="0">
                  <c:v>1.0610079575596938</c:v>
                </c:pt>
                <c:pt idx="1">
                  <c:v>1.0610079575596938</c:v>
                </c:pt>
                <c:pt idx="2">
                  <c:v>1.0610079575596938</c:v>
                </c:pt>
                <c:pt idx="3">
                  <c:v>1.0610079575596938</c:v>
                </c:pt>
                <c:pt idx="4">
                  <c:v>1.0610079575596938</c:v>
                </c:pt>
                <c:pt idx="5">
                  <c:v>1.0610079575596938</c:v>
                </c:pt>
                <c:pt idx="6">
                  <c:v>1.0610079575596938</c:v>
                </c:pt>
                <c:pt idx="7">
                  <c:v>1.0610079575596938</c:v>
                </c:pt>
                <c:pt idx="8">
                  <c:v>1.0610079575596938</c:v>
                </c:pt>
                <c:pt idx="9">
                  <c:v>1.0610079575596938</c:v>
                </c:pt>
                <c:pt idx="10">
                  <c:v>1.0610079575596938</c:v>
                </c:pt>
                <c:pt idx="11">
                  <c:v>1.0610079575596938</c:v>
                </c:pt>
                <c:pt idx="12">
                  <c:v>1.0610079575596938</c:v>
                </c:pt>
                <c:pt idx="13">
                  <c:v>1.0610079575596938</c:v>
                </c:pt>
                <c:pt idx="14">
                  <c:v>1.0610079575596938</c:v>
                </c:pt>
                <c:pt idx="15">
                  <c:v>1.0610079575596938</c:v>
                </c:pt>
                <c:pt idx="16">
                  <c:v>1.0610079575596938</c:v>
                </c:pt>
                <c:pt idx="17">
                  <c:v>1.0610079575596938</c:v>
                </c:pt>
                <c:pt idx="18">
                  <c:v>1.0610079575596938</c:v>
                </c:pt>
                <c:pt idx="19">
                  <c:v>1.0610079575596938</c:v>
                </c:pt>
                <c:pt idx="20">
                  <c:v>1.0610079575596938</c:v>
                </c:pt>
                <c:pt idx="21">
                  <c:v>1.0610079575596938</c:v>
                </c:pt>
                <c:pt idx="22">
                  <c:v>1.0610079575596938</c:v>
                </c:pt>
                <c:pt idx="23">
                  <c:v>1.0610079575596938</c:v>
                </c:pt>
                <c:pt idx="24">
                  <c:v>1.0610079575596938</c:v>
                </c:pt>
                <c:pt idx="25">
                  <c:v>1.0610079575596938</c:v>
                </c:pt>
                <c:pt idx="26">
                  <c:v>1.0610079575596938</c:v>
                </c:pt>
                <c:pt idx="27">
                  <c:v>1.0610079575596938</c:v>
                </c:pt>
                <c:pt idx="28">
                  <c:v>1.0610079575596938</c:v>
                </c:pt>
                <c:pt idx="29">
                  <c:v>1.0610079575596938</c:v>
                </c:pt>
                <c:pt idx="30">
                  <c:v>1.0610079575596938</c:v>
                </c:pt>
                <c:pt idx="31">
                  <c:v>1.0610079575596938</c:v>
                </c:pt>
                <c:pt idx="32">
                  <c:v>1.0610079575596938</c:v>
                </c:pt>
                <c:pt idx="33">
                  <c:v>1.0610079575596938</c:v>
                </c:pt>
                <c:pt idx="34">
                  <c:v>1.0610079575596938</c:v>
                </c:pt>
                <c:pt idx="35">
                  <c:v>1.0610079575596938</c:v>
                </c:pt>
                <c:pt idx="36">
                  <c:v>1.0610079575596938</c:v>
                </c:pt>
                <c:pt idx="37">
                  <c:v>1.0610079575596938</c:v>
                </c:pt>
                <c:pt idx="38">
                  <c:v>1.0610079575596938</c:v>
                </c:pt>
                <c:pt idx="39">
                  <c:v>1.0610079575596938</c:v>
                </c:pt>
                <c:pt idx="40">
                  <c:v>1.0610079575596938</c:v>
                </c:pt>
                <c:pt idx="41">
                  <c:v>1.0610079575596938</c:v>
                </c:pt>
                <c:pt idx="42">
                  <c:v>1.0610079575596938</c:v>
                </c:pt>
                <c:pt idx="43">
                  <c:v>1.0610079575596938</c:v>
                </c:pt>
                <c:pt idx="44">
                  <c:v>1.0610079575596938</c:v>
                </c:pt>
                <c:pt idx="45">
                  <c:v>1.0610079575596938</c:v>
                </c:pt>
                <c:pt idx="46">
                  <c:v>1.0610079575596938</c:v>
                </c:pt>
                <c:pt idx="47">
                  <c:v>1.0610079575596938</c:v>
                </c:pt>
                <c:pt idx="48">
                  <c:v>1.0610079575596938</c:v>
                </c:pt>
                <c:pt idx="49">
                  <c:v>1.0610079575596938</c:v>
                </c:pt>
                <c:pt idx="50">
                  <c:v>1.0610079575596938</c:v>
                </c:pt>
                <c:pt idx="51">
                  <c:v>1.0610079575596938</c:v>
                </c:pt>
                <c:pt idx="52">
                  <c:v>1.0610079575596938</c:v>
                </c:pt>
                <c:pt idx="53">
                  <c:v>1.0610079575596938</c:v>
                </c:pt>
                <c:pt idx="54">
                  <c:v>1.0610079575596938</c:v>
                </c:pt>
                <c:pt idx="55">
                  <c:v>1.0610079575596938</c:v>
                </c:pt>
                <c:pt idx="56">
                  <c:v>1.0610079575596938</c:v>
                </c:pt>
                <c:pt idx="57">
                  <c:v>1.0610079575596938</c:v>
                </c:pt>
                <c:pt idx="58">
                  <c:v>1.0610079575596938</c:v>
                </c:pt>
                <c:pt idx="59">
                  <c:v>1.0610079575596938</c:v>
                </c:pt>
                <c:pt idx="60">
                  <c:v>1.0610079575596938</c:v>
                </c:pt>
                <c:pt idx="61">
                  <c:v>1.0610079575596938</c:v>
                </c:pt>
                <c:pt idx="62">
                  <c:v>1.0610079575596938</c:v>
                </c:pt>
                <c:pt idx="63">
                  <c:v>1.0610079575596938</c:v>
                </c:pt>
                <c:pt idx="64">
                  <c:v>1.0610079575596938</c:v>
                </c:pt>
                <c:pt idx="65">
                  <c:v>1.0610079575596938</c:v>
                </c:pt>
                <c:pt idx="66">
                  <c:v>1.0610079575596938</c:v>
                </c:pt>
                <c:pt idx="67">
                  <c:v>1.0610079575596938</c:v>
                </c:pt>
                <c:pt idx="68">
                  <c:v>1.0610079575596938</c:v>
                </c:pt>
                <c:pt idx="69">
                  <c:v>1.0610079575596938</c:v>
                </c:pt>
                <c:pt idx="70">
                  <c:v>1.0610079575596938</c:v>
                </c:pt>
                <c:pt idx="71">
                  <c:v>1.0610079575596938</c:v>
                </c:pt>
                <c:pt idx="72">
                  <c:v>1.0610079575596938</c:v>
                </c:pt>
                <c:pt idx="73">
                  <c:v>1.0610079575596938</c:v>
                </c:pt>
                <c:pt idx="74">
                  <c:v>1.0610079575596938</c:v>
                </c:pt>
                <c:pt idx="75">
                  <c:v>1.0610079575596938</c:v>
                </c:pt>
                <c:pt idx="76">
                  <c:v>1.0610079575596938</c:v>
                </c:pt>
                <c:pt idx="77">
                  <c:v>1.0610079575596938</c:v>
                </c:pt>
                <c:pt idx="78">
                  <c:v>1.0610079575596938</c:v>
                </c:pt>
                <c:pt idx="79">
                  <c:v>1.0610079575596938</c:v>
                </c:pt>
                <c:pt idx="80">
                  <c:v>1.0610079575596938</c:v>
                </c:pt>
                <c:pt idx="81">
                  <c:v>1.0610079575596938</c:v>
                </c:pt>
                <c:pt idx="82">
                  <c:v>1.0610079575596938</c:v>
                </c:pt>
                <c:pt idx="83">
                  <c:v>1.0610079575596938</c:v>
                </c:pt>
                <c:pt idx="84">
                  <c:v>1.0610079575596938</c:v>
                </c:pt>
                <c:pt idx="85">
                  <c:v>1.0610079575596938</c:v>
                </c:pt>
                <c:pt idx="86">
                  <c:v>1.0610079575596938</c:v>
                </c:pt>
                <c:pt idx="87">
                  <c:v>1.0610079575596938</c:v>
                </c:pt>
                <c:pt idx="88">
                  <c:v>1.0610079575596938</c:v>
                </c:pt>
                <c:pt idx="89">
                  <c:v>1.0610079575596938</c:v>
                </c:pt>
                <c:pt idx="90">
                  <c:v>1.0610079575596938</c:v>
                </c:pt>
                <c:pt idx="91">
                  <c:v>1.0610079575596938</c:v>
                </c:pt>
                <c:pt idx="92">
                  <c:v>1.0610079575596938</c:v>
                </c:pt>
                <c:pt idx="93">
                  <c:v>1.0610079575596938</c:v>
                </c:pt>
                <c:pt idx="94">
                  <c:v>1.0610079575596938</c:v>
                </c:pt>
                <c:pt idx="95">
                  <c:v>1.0610079575596938</c:v>
                </c:pt>
                <c:pt idx="96">
                  <c:v>1.0610079575596938</c:v>
                </c:pt>
                <c:pt idx="97">
                  <c:v>1.0610079575596938</c:v>
                </c:pt>
                <c:pt idx="98">
                  <c:v>1.0610079575596938</c:v>
                </c:pt>
                <c:pt idx="99">
                  <c:v>1.0610079575596938</c:v>
                </c:pt>
                <c:pt idx="100">
                  <c:v>1.0610079575596938</c:v>
                </c:pt>
                <c:pt idx="101">
                  <c:v>1.0610079575596938</c:v>
                </c:pt>
                <c:pt idx="102">
                  <c:v>1.0610079575596938</c:v>
                </c:pt>
                <c:pt idx="103">
                  <c:v>1.0610079575596938</c:v>
                </c:pt>
                <c:pt idx="104">
                  <c:v>1.0610079575596938</c:v>
                </c:pt>
                <c:pt idx="105">
                  <c:v>1.0610079575596938</c:v>
                </c:pt>
                <c:pt idx="106">
                  <c:v>1.0610079575596938</c:v>
                </c:pt>
                <c:pt idx="107">
                  <c:v>1.0610079575596938</c:v>
                </c:pt>
                <c:pt idx="108">
                  <c:v>1.0610079575596938</c:v>
                </c:pt>
                <c:pt idx="109">
                  <c:v>1.0610079575596938</c:v>
                </c:pt>
                <c:pt idx="110">
                  <c:v>1.0610079575596938</c:v>
                </c:pt>
                <c:pt idx="111">
                  <c:v>1.0610079575596938</c:v>
                </c:pt>
                <c:pt idx="112">
                  <c:v>1.0610079575596938</c:v>
                </c:pt>
                <c:pt idx="113">
                  <c:v>1.0610079575596938</c:v>
                </c:pt>
                <c:pt idx="114">
                  <c:v>1.0610079575596938</c:v>
                </c:pt>
                <c:pt idx="115">
                  <c:v>1.0610079575596938</c:v>
                </c:pt>
                <c:pt idx="116">
                  <c:v>1.0610079575596938</c:v>
                </c:pt>
                <c:pt idx="117">
                  <c:v>1.0610079575596938</c:v>
                </c:pt>
                <c:pt idx="118">
                  <c:v>1.0610079575596938</c:v>
                </c:pt>
                <c:pt idx="119">
                  <c:v>1.0610079575596938</c:v>
                </c:pt>
                <c:pt idx="120">
                  <c:v>1.0610079575596938</c:v>
                </c:pt>
                <c:pt idx="121">
                  <c:v>1.0610079575596938</c:v>
                </c:pt>
                <c:pt idx="122">
                  <c:v>1.0610079575596938</c:v>
                </c:pt>
                <c:pt idx="123">
                  <c:v>1.0610079575596938</c:v>
                </c:pt>
                <c:pt idx="124">
                  <c:v>1.0610079575596938</c:v>
                </c:pt>
                <c:pt idx="125">
                  <c:v>1.0610079575596938</c:v>
                </c:pt>
                <c:pt idx="126">
                  <c:v>1.0610079575596938</c:v>
                </c:pt>
                <c:pt idx="127">
                  <c:v>1.0610079575596938</c:v>
                </c:pt>
                <c:pt idx="128">
                  <c:v>1.0610079575596938</c:v>
                </c:pt>
                <c:pt idx="129">
                  <c:v>1.0610079575596938</c:v>
                </c:pt>
                <c:pt idx="130">
                  <c:v>1.0610079575596938</c:v>
                </c:pt>
                <c:pt idx="131">
                  <c:v>1.0610079575596938</c:v>
                </c:pt>
                <c:pt idx="132">
                  <c:v>1.0610079575596938</c:v>
                </c:pt>
                <c:pt idx="133">
                  <c:v>1.0610079575596938</c:v>
                </c:pt>
                <c:pt idx="134">
                  <c:v>1.0610079575596938</c:v>
                </c:pt>
                <c:pt idx="135">
                  <c:v>1.0610079575596938</c:v>
                </c:pt>
                <c:pt idx="136">
                  <c:v>1.0610079575596938</c:v>
                </c:pt>
                <c:pt idx="137">
                  <c:v>1.0610079575596938</c:v>
                </c:pt>
                <c:pt idx="138">
                  <c:v>1.0610079575596938</c:v>
                </c:pt>
                <c:pt idx="139">
                  <c:v>1.0610079575596938</c:v>
                </c:pt>
                <c:pt idx="140">
                  <c:v>1.0610079575596938</c:v>
                </c:pt>
                <c:pt idx="141">
                  <c:v>1.0610079575596938</c:v>
                </c:pt>
                <c:pt idx="142">
                  <c:v>1.0610079575596938</c:v>
                </c:pt>
                <c:pt idx="143">
                  <c:v>1.0610079575596938</c:v>
                </c:pt>
                <c:pt idx="144">
                  <c:v>1.0610079575596938</c:v>
                </c:pt>
                <c:pt idx="145">
                  <c:v>1.0610079575596938</c:v>
                </c:pt>
                <c:pt idx="146">
                  <c:v>1.0610079575596938</c:v>
                </c:pt>
                <c:pt idx="147">
                  <c:v>1.0610079575596938</c:v>
                </c:pt>
                <c:pt idx="148">
                  <c:v>1.0610079575596938</c:v>
                </c:pt>
                <c:pt idx="149">
                  <c:v>1.0610079575596938</c:v>
                </c:pt>
                <c:pt idx="150">
                  <c:v>1.0610079575596938</c:v>
                </c:pt>
                <c:pt idx="151">
                  <c:v>1.0610079575596938</c:v>
                </c:pt>
                <c:pt idx="152">
                  <c:v>1.0610079575596938</c:v>
                </c:pt>
                <c:pt idx="153">
                  <c:v>1.0610079575596938</c:v>
                </c:pt>
                <c:pt idx="154">
                  <c:v>1.0610079575596938</c:v>
                </c:pt>
                <c:pt idx="155">
                  <c:v>1.0610079575596938</c:v>
                </c:pt>
                <c:pt idx="156">
                  <c:v>1.0610079575596938</c:v>
                </c:pt>
                <c:pt idx="157">
                  <c:v>1.0610079575596938</c:v>
                </c:pt>
                <c:pt idx="158">
                  <c:v>1.0610079575596938</c:v>
                </c:pt>
                <c:pt idx="159">
                  <c:v>1.0610079575596938</c:v>
                </c:pt>
                <c:pt idx="160">
                  <c:v>1.0610079575596938</c:v>
                </c:pt>
                <c:pt idx="161">
                  <c:v>1.0610079575596938</c:v>
                </c:pt>
                <c:pt idx="162">
                  <c:v>1.0610079575596938</c:v>
                </c:pt>
                <c:pt idx="163">
                  <c:v>1.0610079575596938</c:v>
                </c:pt>
                <c:pt idx="164">
                  <c:v>1.0610079575596938</c:v>
                </c:pt>
                <c:pt idx="165">
                  <c:v>1.0610079575596938</c:v>
                </c:pt>
                <c:pt idx="166">
                  <c:v>1.0610079575596938</c:v>
                </c:pt>
                <c:pt idx="167">
                  <c:v>1.0610079575596938</c:v>
                </c:pt>
                <c:pt idx="168">
                  <c:v>1.0610079575596938</c:v>
                </c:pt>
                <c:pt idx="169">
                  <c:v>1.0610079575596938</c:v>
                </c:pt>
                <c:pt idx="170">
                  <c:v>1.0610079575596938</c:v>
                </c:pt>
                <c:pt idx="171">
                  <c:v>1.0610079575596938</c:v>
                </c:pt>
                <c:pt idx="172">
                  <c:v>1.0610079575596938</c:v>
                </c:pt>
                <c:pt idx="173">
                  <c:v>1.0610079575596938</c:v>
                </c:pt>
                <c:pt idx="174">
                  <c:v>1.0610079575596938</c:v>
                </c:pt>
                <c:pt idx="175">
                  <c:v>1.0610079575596938</c:v>
                </c:pt>
                <c:pt idx="176">
                  <c:v>1.0610079575596938</c:v>
                </c:pt>
                <c:pt idx="177">
                  <c:v>1.0610079575596938</c:v>
                </c:pt>
                <c:pt idx="178">
                  <c:v>1.0610079575596938</c:v>
                </c:pt>
                <c:pt idx="179">
                  <c:v>1.0610079575596938</c:v>
                </c:pt>
                <c:pt idx="180">
                  <c:v>1.0610079575596938</c:v>
                </c:pt>
                <c:pt idx="181">
                  <c:v>1.0610079575596938</c:v>
                </c:pt>
                <c:pt idx="182">
                  <c:v>1.0610079575596938</c:v>
                </c:pt>
                <c:pt idx="183">
                  <c:v>1.0610079575596938</c:v>
                </c:pt>
                <c:pt idx="184">
                  <c:v>1.0610079575596938</c:v>
                </c:pt>
                <c:pt idx="185">
                  <c:v>1.0610079575596938</c:v>
                </c:pt>
                <c:pt idx="186">
                  <c:v>1.0610079575596938</c:v>
                </c:pt>
                <c:pt idx="187">
                  <c:v>1.0610079575596938</c:v>
                </c:pt>
                <c:pt idx="188">
                  <c:v>1.0610079575596938</c:v>
                </c:pt>
              </c:numCache>
            </c:numRef>
          </c:val>
          <c:smooth val="0"/>
        </c:ser>
        <c:ser>
          <c:idx val="2"/>
          <c:order val="2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Results!$B$4:$B$192</c:f>
              <c:strCache>
                <c:ptCount val="18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23-Other</c:v>
                </c:pt>
                <c:pt idx="100">
                  <c:v>23-Other</c:v>
                </c:pt>
                <c:pt idx="101">
                  <c:v>23-Other</c:v>
                </c:pt>
                <c:pt idx="102">
                  <c:v>23-Other</c:v>
                </c:pt>
                <c:pt idx="103">
                  <c:v>23-Other</c:v>
                </c:pt>
                <c:pt idx="104">
                  <c:v>23-Other</c:v>
                </c:pt>
                <c:pt idx="105">
                  <c:v>23-Other</c:v>
                </c:pt>
                <c:pt idx="106">
                  <c:v>23-Other</c:v>
                </c:pt>
                <c:pt idx="107">
                  <c:v>23-Other</c:v>
                </c:pt>
                <c:pt idx="108">
                  <c:v>25-USGS</c:v>
                </c:pt>
                <c:pt idx="109">
                  <c:v>25-USGS</c:v>
                </c:pt>
                <c:pt idx="110">
                  <c:v>25-USGS</c:v>
                </c:pt>
                <c:pt idx="111">
                  <c:v>25-USGS</c:v>
                </c:pt>
                <c:pt idx="112">
                  <c:v>25-USGS</c:v>
                </c:pt>
                <c:pt idx="113">
                  <c:v>25-USGS</c:v>
                </c:pt>
                <c:pt idx="114">
                  <c:v>25-USGS</c:v>
                </c:pt>
                <c:pt idx="115">
                  <c:v>25-USGS</c:v>
                </c:pt>
                <c:pt idx="116">
                  <c:v>25-USGS</c:v>
                </c:pt>
                <c:pt idx="117">
                  <c:v>27-Other</c:v>
                </c:pt>
                <c:pt idx="118">
                  <c:v>27-Other</c:v>
                </c:pt>
                <c:pt idx="119">
                  <c:v>27-Other</c:v>
                </c:pt>
                <c:pt idx="120">
                  <c:v>27-Other</c:v>
                </c:pt>
                <c:pt idx="121">
                  <c:v>27-Other</c:v>
                </c:pt>
                <c:pt idx="122">
                  <c:v>27-Other</c:v>
                </c:pt>
                <c:pt idx="123">
                  <c:v>27-Other</c:v>
                </c:pt>
                <c:pt idx="124">
                  <c:v>27-Other</c:v>
                </c:pt>
                <c:pt idx="125">
                  <c:v>27-Other</c:v>
                </c:pt>
                <c:pt idx="126">
                  <c:v>28-Other</c:v>
                </c:pt>
                <c:pt idx="127">
                  <c:v>28-Other</c:v>
                </c:pt>
                <c:pt idx="128">
                  <c:v>28-Other</c:v>
                </c:pt>
                <c:pt idx="129">
                  <c:v>28-Other</c:v>
                </c:pt>
                <c:pt idx="130">
                  <c:v>28-Other</c:v>
                </c:pt>
                <c:pt idx="131">
                  <c:v>28-Other</c:v>
                </c:pt>
                <c:pt idx="132">
                  <c:v>28-Other</c:v>
                </c:pt>
                <c:pt idx="133">
                  <c:v>28-Other</c:v>
                </c:pt>
                <c:pt idx="134">
                  <c:v>28-Other</c:v>
                </c:pt>
                <c:pt idx="135">
                  <c:v>29-Other</c:v>
                </c:pt>
                <c:pt idx="136">
                  <c:v>29-Other</c:v>
                </c:pt>
                <c:pt idx="137">
                  <c:v>29-Other</c:v>
                </c:pt>
                <c:pt idx="138">
                  <c:v>29-Other</c:v>
                </c:pt>
                <c:pt idx="139">
                  <c:v>29-Other</c:v>
                </c:pt>
                <c:pt idx="140">
                  <c:v>29-Other</c:v>
                </c:pt>
                <c:pt idx="141">
                  <c:v>29-Other</c:v>
                </c:pt>
                <c:pt idx="142">
                  <c:v>29-Other</c:v>
                </c:pt>
                <c:pt idx="143">
                  <c:v>29-Other</c:v>
                </c:pt>
                <c:pt idx="144">
                  <c:v>30-Other</c:v>
                </c:pt>
                <c:pt idx="145">
                  <c:v>30-Other</c:v>
                </c:pt>
                <c:pt idx="146">
                  <c:v>30-Other</c:v>
                </c:pt>
                <c:pt idx="147">
                  <c:v>30-Other</c:v>
                </c:pt>
                <c:pt idx="148">
                  <c:v>30-Other</c:v>
                </c:pt>
                <c:pt idx="149">
                  <c:v>30-Other</c:v>
                </c:pt>
                <c:pt idx="150">
                  <c:v>30-Other</c:v>
                </c:pt>
                <c:pt idx="151">
                  <c:v>30-Other</c:v>
                </c:pt>
                <c:pt idx="152">
                  <c:v>30-Other</c:v>
                </c:pt>
                <c:pt idx="153">
                  <c:v>31-Other</c:v>
                </c:pt>
                <c:pt idx="154">
                  <c:v>31-Other</c:v>
                </c:pt>
                <c:pt idx="155">
                  <c:v>31-Other</c:v>
                </c:pt>
                <c:pt idx="156">
                  <c:v>31-Other</c:v>
                </c:pt>
                <c:pt idx="157">
                  <c:v>31-Other</c:v>
                </c:pt>
                <c:pt idx="158">
                  <c:v>31-Other</c:v>
                </c:pt>
                <c:pt idx="159">
                  <c:v>31-Other</c:v>
                </c:pt>
                <c:pt idx="160">
                  <c:v>31-Other</c:v>
                </c:pt>
                <c:pt idx="161">
                  <c:v>31-Other</c:v>
                </c:pt>
                <c:pt idx="162">
                  <c:v>34-Other</c:v>
                </c:pt>
                <c:pt idx="163">
                  <c:v>34-Other</c:v>
                </c:pt>
                <c:pt idx="164">
                  <c:v>34-Other</c:v>
                </c:pt>
                <c:pt idx="165">
                  <c:v>34-Other</c:v>
                </c:pt>
                <c:pt idx="166">
                  <c:v>34-Other</c:v>
                </c:pt>
                <c:pt idx="167">
                  <c:v>34-Other</c:v>
                </c:pt>
                <c:pt idx="168">
                  <c:v>34-Other</c:v>
                </c:pt>
                <c:pt idx="169">
                  <c:v>34-Other</c:v>
                </c:pt>
                <c:pt idx="170">
                  <c:v>34-Other</c:v>
                </c:pt>
                <c:pt idx="171">
                  <c:v>36-Other</c:v>
                </c:pt>
                <c:pt idx="172">
                  <c:v>36-Other</c:v>
                </c:pt>
                <c:pt idx="173">
                  <c:v>36-Other</c:v>
                </c:pt>
                <c:pt idx="174">
                  <c:v>36-Other</c:v>
                </c:pt>
                <c:pt idx="175">
                  <c:v>36-Other</c:v>
                </c:pt>
                <c:pt idx="176">
                  <c:v>36-Other</c:v>
                </c:pt>
                <c:pt idx="177">
                  <c:v>36-Other</c:v>
                </c:pt>
                <c:pt idx="178">
                  <c:v>36-Other</c:v>
                </c:pt>
                <c:pt idx="179">
                  <c:v>36-Other</c:v>
                </c:pt>
                <c:pt idx="180">
                  <c:v>40-Other</c:v>
                </c:pt>
                <c:pt idx="181">
                  <c:v>40-Other</c:v>
                </c:pt>
                <c:pt idx="182">
                  <c:v>40-Other</c:v>
                </c:pt>
                <c:pt idx="183">
                  <c:v>40-Other</c:v>
                </c:pt>
                <c:pt idx="184">
                  <c:v>40-Other</c:v>
                </c:pt>
                <c:pt idx="185">
                  <c:v>40-Other</c:v>
                </c:pt>
                <c:pt idx="186">
                  <c:v>40-Other</c:v>
                </c:pt>
                <c:pt idx="187">
                  <c:v>40-Other</c:v>
                </c:pt>
                <c:pt idx="188">
                  <c:v>40-Other</c:v>
                </c:pt>
              </c:strCache>
            </c:strRef>
          </c:cat>
          <c:val>
            <c:numRef>
              <c:f>Results!$AB$4:$AB$192</c:f>
              <c:numCache>
                <c:formatCode>0.00</c:formatCode>
                <c:ptCount val="189"/>
                <c:pt idx="0">
                  <c:v>-3.9389920424403062</c:v>
                </c:pt>
                <c:pt idx="1">
                  <c:v>-3.9389920424403062</c:v>
                </c:pt>
                <c:pt idx="2">
                  <c:v>-3.9389920424403062</c:v>
                </c:pt>
                <c:pt idx="3">
                  <c:v>-3.9389920424403062</c:v>
                </c:pt>
                <c:pt idx="4">
                  <c:v>-3.9389920424403062</c:v>
                </c:pt>
                <c:pt idx="5">
                  <c:v>-3.9389920424403062</c:v>
                </c:pt>
                <c:pt idx="6">
                  <c:v>-3.9389920424403062</c:v>
                </c:pt>
                <c:pt idx="7">
                  <c:v>-3.9389920424403062</c:v>
                </c:pt>
                <c:pt idx="8">
                  <c:v>-3.9389920424403062</c:v>
                </c:pt>
                <c:pt idx="9">
                  <c:v>-3.9389920424403062</c:v>
                </c:pt>
                <c:pt idx="10">
                  <c:v>-3.9389920424403062</c:v>
                </c:pt>
                <c:pt idx="11">
                  <c:v>-3.9389920424403062</c:v>
                </c:pt>
                <c:pt idx="12">
                  <c:v>-3.9389920424403062</c:v>
                </c:pt>
                <c:pt idx="13">
                  <c:v>-3.9389920424403062</c:v>
                </c:pt>
                <c:pt idx="14">
                  <c:v>-3.9389920424403062</c:v>
                </c:pt>
                <c:pt idx="15">
                  <c:v>-3.9389920424403062</c:v>
                </c:pt>
                <c:pt idx="16">
                  <c:v>-3.9389920424403062</c:v>
                </c:pt>
                <c:pt idx="17">
                  <c:v>-3.9389920424403062</c:v>
                </c:pt>
                <c:pt idx="18">
                  <c:v>-3.9389920424403062</c:v>
                </c:pt>
                <c:pt idx="19">
                  <c:v>-3.9389920424403062</c:v>
                </c:pt>
                <c:pt idx="20">
                  <c:v>-3.9389920424403062</c:v>
                </c:pt>
                <c:pt idx="21">
                  <c:v>-3.9389920424403062</c:v>
                </c:pt>
                <c:pt idx="22">
                  <c:v>-3.9389920424403062</c:v>
                </c:pt>
                <c:pt idx="23">
                  <c:v>-3.9389920424403062</c:v>
                </c:pt>
                <c:pt idx="24">
                  <c:v>-3.9389920424403062</c:v>
                </c:pt>
                <c:pt idx="25">
                  <c:v>-3.9389920424403062</c:v>
                </c:pt>
                <c:pt idx="26">
                  <c:v>-3.9389920424403062</c:v>
                </c:pt>
                <c:pt idx="27">
                  <c:v>-3.9389920424403062</c:v>
                </c:pt>
                <c:pt idx="28">
                  <c:v>-3.9389920424403062</c:v>
                </c:pt>
                <c:pt idx="29">
                  <c:v>-3.9389920424403062</c:v>
                </c:pt>
                <c:pt idx="30">
                  <c:v>-3.9389920424403062</c:v>
                </c:pt>
                <c:pt idx="31">
                  <c:v>-3.9389920424403062</c:v>
                </c:pt>
                <c:pt idx="32">
                  <c:v>-3.9389920424403062</c:v>
                </c:pt>
                <c:pt idx="33">
                  <c:v>-3.9389920424403062</c:v>
                </c:pt>
                <c:pt idx="34">
                  <c:v>-3.9389920424403062</c:v>
                </c:pt>
                <c:pt idx="35">
                  <c:v>-3.9389920424403062</c:v>
                </c:pt>
                <c:pt idx="36">
                  <c:v>-3.9389920424403062</c:v>
                </c:pt>
                <c:pt idx="37">
                  <c:v>-3.9389920424403062</c:v>
                </c:pt>
                <c:pt idx="38">
                  <c:v>-3.9389920424403062</c:v>
                </c:pt>
                <c:pt idx="39">
                  <c:v>-3.9389920424403062</c:v>
                </c:pt>
                <c:pt idx="40">
                  <c:v>-3.9389920424403062</c:v>
                </c:pt>
                <c:pt idx="41">
                  <c:v>-3.9389920424403062</c:v>
                </c:pt>
                <c:pt idx="42">
                  <c:v>-3.9389920424403062</c:v>
                </c:pt>
                <c:pt idx="43">
                  <c:v>-3.9389920424403062</c:v>
                </c:pt>
                <c:pt idx="44">
                  <c:v>-3.9389920424403062</c:v>
                </c:pt>
                <c:pt idx="45">
                  <c:v>-3.9389920424403062</c:v>
                </c:pt>
                <c:pt idx="46">
                  <c:v>-3.9389920424403062</c:v>
                </c:pt>
                <c:pt idx="47">
                  <c:v>-3.9389920424403062</c:v>
                </c:pt>
                <c:pt idx="48">
                  <c:v>-3.9389920424403062</c:v>
                </c:pt>
                <c:pt idx="49">
                  <c:v>-3.9389920424403062</c:v>
                </c:pt>
                <c:pt idx="50">
                  <c:v>-3.9389920424403062</c:v>
                </c:pt>
                <c:pt idx="51">
                  <c:v>-3.9389920424403062</c:v>
                </c:pt>
                <c:pt idx="52">
                  <c:v>-3.9389920424403062</c:v>
                </c:pt>
                <c:pt idx="53">
                  <c:v>-3.9389920424403062</c:v>
                </c:pt>
                <c:pt idx="54">
                  <c:v>-3.9389920424403062</c:v>
                </c:pt>
                <c:pt idx="55">
                  <c:v>-3.9389920424403062</c:v>
                </c:pt>
                <c:pt idx="56">
                  <c:v>-3.9389920424403062</c:v>
                </c:pt>
                <c:pt idx="57">
                  <c:v>-3.9389920424403062</c:v>
                </c:pt>
                <c:pt idx="58">
                  <c:v>-3.9389920424403062</c:v>
                </c:pt>
                <c:pt idx="59">
                  <c:v>-3.9389920424403062</c:v>
                </c:pt>
                <c:pt idx="60">
                  <c:v>-3.9389920424403062</c:v>
                </c:pt>
                <c:pt idx="61">
                  <c:v>-3.9389920424403062</c:v>
                </c:pt>
                <c:pt idx="62">
                  <c:v>-3.9389920424403062</c:v>
                </c:pt>
                <c:pt idx="63">
                  <c:v>-3.9389920424403062</c:v>
                </c:pt>
                <c:pt idx="64">
                  <c:v>-3.9389920424403062</c:v>
                </c:pt>
                <c:pt idx="65">
                  <c:v>-3.9389920424403062</c:v>
                </c:pt>
                <c:pt idx="66">
                  <c:v>-3.9389920424403062</c:v>
                </c:pt>
                <c:pt idx="67">
                  <c:v>-3.9389920424403062</c:v>
                </c:pt>
                <c:pt idx="68">
                  <c:v>-3.9389920424403062</c:v>
                </c:pt>
                <c:pt idx="69">
                  <c:v>-3.9389920424403062</c:v>
                </c:pt>
                <c:pt idx="70">
                  <c:v>-3.9389920424403062</c:v>
                </c:pt>
                <c:pt idx="71">
                  <c:v>-3.9389920424403062</c:v>
                </c:pt>
                <c:pt idx="72">
                  <c:v>-3.9389920424403062</c:v>
                </c:pt>
                <c:pt idx="73">
                  <c:v>-3.9389920424403062</c:v>
                </c:pt>
                <c:pt idx="74">
                  <c:v>-3.9389920424403062</c:v>
                </c:pt>
                <c:pt idx="75">
                  <c:v>-3.9389920424403062</c:v>
                </c:pt>
                <c:pt idx="76">
                  <c:v>-3.9389920424403062</c:v>
                </c:pt>
                <c:pt idx="77">
                  <c:v>-3.9389920424403062</c:v>
                </c:pt>
                <c:pt idx="78">
                  <c:v>-3.9389920424403062</c:v>
                </c:pt>
                <c:pt idx="79">
                  <c:v>-3.9389920424403062</c:v>
                </c:pt>
                <c:pt idx="80">
                  <c:v>-3.9389920424403062</c:v>
                </c:pt>
                <c:pt idx="81">
                  <c:v>-3.9389920424403062</c:v>
                </c:pt>
                <c:pt idx="82">
                  <c:v>-3.9389920424403062</c:v>
                </c:pt>
                <c:pt idx="83">
                  <c:v>-3.9389920424403062</c:v>
                </c:pt>
                <c:pt idx="84">
                  <c:v>-3.9389920424403062</c:v>
                </c:pt>
                <c:pt idx="85">
                  <c:v>-3.9389920424403062</c:v>
                </c:pt>
                <c:pt idx="86">
                  <c:v>-3.9389920424403062</c:v>
                </c:pt>
                <c:pt idx="87">
                  <c:v>-3.9389920424403062</c:v>
                </c:pt>
                <c:pt idx="88">
                  <c:v>-3.9389920424403062</c:v>
                </c:pt>
                <c:pt idx="89">
                  <c:v>-3.9389920424403062</c:v>
                </c:pt>
                <c:pt idx="90">
                  <c:v>-3.9389920424403062</c:v>
                </c:pt>
                <c:pt idx="91">
                  <c:v>-3.9389920424403062</c:v>
                </c:pt>
                <c:pt idx="92">
                  <c:v>-3.9389920424403062</c:v>
                </c:pt>
                <c:pt idx="93">
                  <c:v>-3.9389920424403062</c:v>
                </c:pt>
                <c:pt idx="94">
                  <c:v>-3.9389920424403062</c:v>
                </c:pt>
                <c:pt idx="95">
                  <c:v>-3.9389920424403062</c:v>
                </c:pt>
                <c:pt idx="96">
                  <c:v>-3.9389920424403062</c:v>
                </c:pt>
                <c:pt idx="97">
                  <c:v>-3.9389920424403062</c:v>
                </c:pt>
                <c:pt idx="98">
                  <c:v>-3.9389920424403062</c:v>
                </c:pt>
                <c:pt idx="99">
                  <c:v>-3.9389920424403062</c:v>
                </c:pt>
                <c:pt idx="100">
                  <c:v>-3.9389920424403062</c:v>
                </c:pt>
                <c:pt idx="101">
                  <c:v>-3.9389920424403062</c:v>
                </c:pt>
                <c:pt idx="102">
                  <c:v>-3.9389920424403062</c:v>
                </c:pt>
                <c:pt idx="103">
                  <c:v>-3.9389920424403062</c:v>
                </c:pt>
                <c:pt idx="104">
                  <c:v>-3.9389920424403062</c:v>
                </c:pt>
                <c:pt idx="105">
                  <c:v>-3.9389920424403062</c:v>
                </c:pt>
                <c:pt idx="106">
                  <c:v>-3.9389920424403062</c:v>
                </c:pt>
                <c:pt idx="107">
                  <c:v>-3.9389920424403062</c:v>
                </c:pt>
                <c:pt idx="108">
                  <c:v>-3.9389920424403062</c:v>
                </c:pt>
                <c:pt idx="109">
                  <c:v>-3.9389920424403062</c:v>
                </c:pt>
                <c:pt idx="110">
                  <c:v>-3.9389920424403062</c:v>
                </c:pt>
                <c:pt idx="111">
                  <c:v>-3.9389920424403062</c:v>
                </c:pt>
                <c:pt idx="112">
                  <c:v>-3.9389920424403062</c:v>
                </c:pt>
                <c:pt idx="113">
                  <c:v>-3.9389920424403062</c:v>
                </c:pt>
                <c:pt idx="114">
                  <c:v>-3.9389920424403062</c:v>
                </c:pt>
                <c:pt idx="115">
                  <c:v>-3.9389920424403062</c:v>
                </c:pt>
                <c:pt idx="116">
                  <c:v>-3.9389920424403062</c:v>
                </c:pt>
                <c:pt idx="117">
                  <c:v>-3.9389920424403062</c:v>
                </c:pt>
                <c:pt idx="118">
                  <c:v>-3.9389920424403062</c:v>
                </c:pt>
                <c:pt idx="119">
                  <c:v>-3.9389920424403062</c:v>
                </c:pt>
                <c:pt idx="120">
                  <c:v>-3.9389920424403062</c:v>
                </c:pt>
                <c:pt idx="121">
                  <c:v>-3.9389920424403062</c:v>
                </c:pt>
                <c:pt idx="122">
                  <c:v>-3.9389920424403062</c:v>
                </c:pt>
                <c:pt idx="123">
                  <c:v>-3.9389920424403062</c:v>
                </c:pt>
                <c:pt idx="124">
                  <c:v>-3.9389920424403062</c:v>
                </c:pt>
                <c:pt idx="125">
                  <c:v>-3.9389920424403062</c:v>
                </c:pt>
                <c:pt idx="126">
                  <c:v>-3.9389920424403062</c:v>
                </c:pt>
                <c:pt idx="127">
                  <c:v>-3.9389920424403062</c:v>
                </c:pt>
                <c:pt idx="128">
                  <c:v>-3.9389920424403062</c:v>
                </c:pt>
                <c:pt idx="129">
                  <c:v>-3.9389920424403062</c:v>
                </c:pt>
                <c:pt idx="130">
                  <c:v>-3.9389920424403062</c:v>
                </c:pt>
                <c:pt idx="131">
                  <c:v>-3.9389920424403062</c:v>
                </c:pt>
                <c:pt idx="132">
                  <c:v>-3.9389920424403062</c:v>
                </c:pt>
                <c:pt idx="133">
                  <c:v>-3.9389920424403062</c:v>
                </c:pt>
                <c:pt idx="134">
                  <c:v>-3.9389920424403062</c:v>
                </c:pt>
                <c:pt idx="135">
                  <c:v>-3.9389920424403062</c:v>
                </c:pt>
                <c:pt idx="136">
                  <c:v>-3.9389920424403062</c:v>
                </c:pt>
                <c:pt idx="137">
                  <c:v>-3.9389920424403062</c:v>
                </c:pt>
                <c:pt idx="138">
                  <c:v>-3.9389920424403062</c:v>
                </c:pt>
                <c:pt idx="139">
                  <c:v>-3.9389920424403062</c:v>
                </c:pt>
                <c:pt idx="140">
                  <c:v>-3.9389920424403062</c:v>
                </c:pt>
                <c:pt idx="141">
                  <c:v>-3.9389920424403062</c:v>
                </c:pt>
                <c:pt idx="142">
                  <c:v>-3.9389920424403062</c:v>
                </c:pt>
                <c:pt idx="143">
                  <c:v>-3.9389920424403062</c:v>
                </c:pt>
                <c:pt idx="144">
                  <c:v>-3.9389920424403062</c:v>
                </c:pt>
                <c:pt idx="145">
                  <c:v>-3.9389920424403062</c:v>
                </c:pt>
                <c:pt idx="146">
                  <c:v>-3.9389920424403062</c:v>
                </c:pt>
                <c:pt idx="147">
                  <c:v>-3.9389920424403062</c:v>
                </c:pt>
                <c:pt idx="148">
                  <c:v>-3.9389920424403062</c:v>
                </c:pt>
                <c:pt idx="149">
                  <c:v>-3.9389920424403062</c:v>
                </c:pt>
                <c:pt idx="150">
                  <c:v>-3.9389920424403062</c:v>
                </c:pt>
                <c:pt idx="151">
                  <c:v>-3.9389920424403062</c:v>
                </c:pt>
                <c:pt idx="152">
                  <c:v>-3.9389920424403062</c:v>
                </c:pt>
                <c:pt idx="153">
                  <c:v>-3.9389920424403062</c:v>
                </c:pt>
                <c:pt idx="154">
                  <c:v>-3.9389920424403062</c:v>
                </c:pt>
                <c:pt idx="155">
                  <c:v>-3.9389920424403062</c:v>
                </c:pt>
                <c:pt idx="156">
                  <c:v>-3.9389920424403062</c:v>
                </c:pt>
                <c:pt idx="157">
                  <c:v>-3.9389920424403062</c:v>
                </c:pt>
                <c:pt idx="158">
                  <c:v>-3.9389920424403062</c:v>
                </c:pt>
                <c:pt idx="159">
                  <c:v>-3.9389920424403062</c:v>
                </c:pt>
                <c:pt idx="160">
                  <c:v>-3.9389920424403062</c:v>
                </c:pt>
                <c:pt idx="161">
                  <c:v>-3.9389920424403062</c:v>
                </c:pt>
                <c:pt idx="162">
                  <c:v>-3.9389920424403062</c:v>
                </c:pt>
                <c:pt idx="163">
                  <c:v>-3.9389920424403062</c:v>
                </c:pt>
                <c:pt idx="164">
                  <c:v>-3.9389920424403062</c:v>
                </c:pt>
                <c:pt idx="165">
                  <c:v>-3.9389920424403062</c:v>
                </c:pt>
                <c:pt idx="166">
                  <c:v>-3.9389920424403062</c:v>
                </c:pt>
                <c:pt idx="167">
                  <c:v>-3.9389920424403062</c:v>
                </c:pt>
                <c:pt idx="168">
                  <c:v>-3.9389920424403062</c:v>
                </c:pt>
                <c:pt idx="169">
                  <c:v>-3.9389920424403062</c:v>
                </c:pt>
                <c:pt idx="170">
                  <c:v>-3.9389920424403062</c:v>
                </c:pt>
                <c:pt idx="171">
                  <c:v>-3.9389920424403062</c:v>
                </c:pt>
                <c:pt idx="172">
                  <c:v>-3.9389920424403062</c:v>
                </c:pt>
                <c:pt idx="173">
                  <c:v>-3.9389920424403062</c:v>
                </c:pt>
                <c:pt idx="174">
                  <c:v>-3.9389920424403062</c:v>
                </c:pt>
                <c:pt idx="175">
                  <c:v>-3.9389920424403062</c:v>
                </c:pt>
                <c:pt idx="176">
                  <c:v>-3.9389920424403062</c:v>
                </c:pt>
                <c:pt idx="177">
                  <c:v>-3.9389920424403062</c:v>
                </c:pt>
                <c:pt idx="178">
                  <c:v>-3.9389920424403062</c:v>
                </c:pt>
                <c:pt idx="179">
                  <c:v>-3.9389920424403062</c:v>
                </c:pt>
                <c:pt idx="180">
                  <c:v>-3.9389920424403062</c:v>
                </c:pt>
                <c:pt idx="181">
                  <c:v>-3.9389920424403062</c:v>
                </c:pt>
                <c:pt idx="182">
                  <c:v>-3.9389920424403062</c:v>
                </c:pt>
                <c:pt idx="183">
                  <c:v>-3.9389920424403062</c:v>
                </c:pt>
                <c:pt idx="184">
                  <c:v>-3.9389920424403062</c:v>
                </c:pt>
                <c:pt idx="185">
                  <c:v>-3.9389920424403062</c:v>
                </c:pt>
                <c:pt idx="186">
                  <c:v>-3.9389920424403062</c:v>
                </c:pt>
                <c:pt idx="187">
                  <c:v>-3.9389920424403062</c:v>
                </c:pt>
                <c:pt idx="188">
                  <c:v>-3.9389920424403062</c:v>
                </c:pt>
              </c:numCache>
            </c:numRef>
          </c:val>
          <c:smooth val="0"/>
        </c:ser>
        <c:ser>
          <c:idx val="3"/>
          <c:order val="3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Results!$B$4:$B$192</c:f>
              <c:strCache>
                <c:ptCount val="18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23-Other</c:v>
                </c:pt>
                <c:pt idx="100">
                  <c:v>23-Other</c:v>
                </c:pt>
                <c:pt idx="101">
                  <c:v>23-Other</c:v>
                </c:pt>
                <c:pt idx="102">
                  <c:v>23-Other</c:v>
                </c:pt>
                <c:pt idx="103">
                  <c:v>23-Other</c:v>
                </c:pt>
                <c:pt idx="104">
                  <c:v>23-Other</c:v>
                </c:pt>
                <c:pt idx="105">
                  <c:v>23-Other</c:v>
                </c:pt>
                <c:pt idx="106">
                  <c:v>23-Other</c:v>
                </c:pt>
                <c:pt idx="107">
                  <c:v>23-Other</c:v>
                </c:pt>
                <c:pt idx="108">
                  <c:v>25-USGS</c:v>
                </c:pt>
                <c:pt idx="109">
                  <c:v>25-USGS</c:v>
                </c:pt>
                <c:pt idx="110">
                  <c:v>25-USGS</c:v>
                </c:pt>
                <c:pt idx="111">
                  <c:v>25-USGS</c:v>
                </c:pt>
                <c:pt idx="112">
                  <c:v>25-USGS</c:v>
                </c:pt>
                <c:pt idx="113">
                  <c:v>25-USGS</c:v>
                </c:pt>
                <c:pt idx="114">
                  <c:v>25-USGS</c:v>
                </c:pt>
                <c:pt idx="115">
                  <c:v>25-USGS</c:v>
                </c:pt>
                <c:pt idx="116">
                  <c:v>25-USGS</c:v>
                </c:pt>
                <c:pt idx="117">
                  <c:v>27-Other</c:v>
                </c:pt>
                <c:pt idx="118">
                  <c:v>27-Other</c:v>
                </c:pt>
                <c:pt idx="119">
                  <c:v>27-Other</c:v>
                </c:pt>
                <c:pt idx="120">
                  <c:v>27-Other</c:v>
                </c:pt>
                <c:pt idx="121">
                  <c:v>27-Other</c:v>
                </c:pt>
                <c:pt idx="122">
                  <c:v>27-Other</c:v>
                </c:pt>
                <c:pt idx="123">
                  <c:v>27-Other</c:v>
                </c:pt>
                <c:pt idx="124">
                  <c:v>27-Other</c:v>
                </c:pt>
                <c:pt idx="125">
                  <c:v>27-Other</c:v>
                </c:pt>
                <c:pt idx="126">
                  <c:v>28-Other</c:v>
                </c:pt>
                <c:pt idx="127">
                  <c:v>28-Other</c:v>
                </c:pt>
                <c:pt idx="128">
                  <c:v>28-Other</c:v>
                </c:pt>
                <c:pt idx="129">
                  <c:v>28-Other</c:v>
                </c:pt>
                <c:pt idx="130">
                  <c:v>28-Other</c:v>
                </c:pt>
                <c:pt idx="131">
                  <c:v>28-Other</c:v>
                </c:pt>
                <c:pt idx="132">
                  <c:v>28-Other</c:v>
                </c:pt>
                <c:pt idx="133">
                  <c:v>28-Other</c:v>
                </c:pt>
                <c:pt idx="134">
                  <c:v>28-Other</c:v>
                </c:pt>
                <c:pt idx="135">
                  <c:v>29-Other</c:v>
                </c:pt>
                <c:pt idx="136">
                  <c:v>29-Other</c:v>
                </c:pt>
                <c:pt idx="137">
                  <c:v>29-Other</c:v>
                </c:pt>
                <c:pt idx="138">
                  <c:v>29-Other</c:v>
                </c:pt>
                <c:pt idx="139">
                  <c:v>29-Other</c:v>
                </c:pt>
                <c:pt idx="140">
                  <c:v>29-Other</c:v>
                </c:pt>
                <c:pt idx="141">
                  <c:v>29-Other</c:v>
                </c:pt>
                <c:pt idx="142">
                  <c:v>29-Other</c:v>
                </c:pt>
                <c:pt idx="143">
                  <c:v>29-Other</c:v>
                </c:pt>
                <c:pt idx="144">
                  <c:v>30-Other</c:v>
                </c:pt>
                <c:pt idx="145">
                  <c:v>30-Other</c:v>
                </c:pt>
                <c:pt idx="146">
                  <c:v>30-Other</c:v>
                </c:pt>
                <c:pt idx="147">
                  <c:v>30-Other</c:v>
                </c:pt>
                <c:pt idx="148">
                  <c:v>30-Other</c:v>
                </c:pt>
                <c:pt idx="149">
                  <c:v>30-Other</c:v>
                </c:pt>
                <c:pt idx="150">
                  <c:v>30-Other</c:v>
                </c:pt>
                <c:pt idx="151">
                  <c:v>30-Other</c:v>
                </c:pt>
                <c:pt idx="152">
                  <c:v>30-Other</c:v>
                </c:pt>
                <c:pt idx="153">
                  <c:v>31-Other</c:v>
                </c:pt>
                <c:pt idx="154">
                  <c:v>31-Other</c:v>
                </c:pt>
                <c:pt idx="155">
                  <c:v>31-Other</c:v>
                </c:pt>
                <c:pt idx="156">
                  <c:v>31-Other</c:v>
                </c:pt>
                <c:pt idx="157">
                  <c:v>31-Other</c:v>
                </c:pt>
                <c:pt idx="158">
                  <c:v>31-Other</c:v>
                </c:pt>
                <c:pt idx="159">
                  <c:v>31-Other</c:v>
                </c:pt>
                <c:pt idx="160">
                  <c:v>31-Other</c:v>
                </c:pt>
                <c:pt idx="161">
                  <c:v>31-Other</c:v>
                </c:pt>
                <c:pt idx="162">
                  <c:v>34-Other</c:v>
                </c:pt>
                <c:pt idx="163">
                  <c:v>34-Other</c:v>
                </c:pt>
                <c:pt idx="164">
                  <c:v>34-Other</c:v>
                </c:pt>
                <c:pt idx="165">
                  <c:v>34-Other</c:v>
                </c:pt>
                <c:pt idx="166">
                  <c:v>34-Other</c:v>
                </c:pt>
                <c:pt idx="167">
                  <c:v>34-Other</c:v>
                </c:pt>
                <c:pt idx="168">
                  <c:v>34-Other</c:v>
                </c:pt>
                <c:pt idx="169">
                  <c:v>34-Other</c:v>
                </c:pt>
                <c:pt idx="170">
                  <c:v>34-Other</c:v>
                </c:pt>
                <c:pt idx="171">
                  <c:v>36-Other</c:v>
                </c:pt>
                <c:pt idx="172">
                  <c:v>36-Other</c:v>
                </c:pt>
                <c:pt idx="173">
                  <c:v>36-Other</c:v>
                </c:pt>
                <c:pt idx="174">
                  <c:v>36-Other</c:v>
                </c:pt>
                <c:pt idx="175">
                  <c:v>36-Other</c:v>
                </c:pt>
                <c:pt idx="176">
                  <c:v>36-Other</c:v>
                </c:pt>
                <c:pt idx="177">
                  <c:v>36-Other</c:v>
                </c:pt>
                <c:pt idx="178">
                  <c:v>36-Other</c:v>
                </c:pt>
                <c:pt idx="179">
                  <c:v>36-Other</c:v>
                </c:pt>
                <c:pt idx="180">
                  <c:v>40-Other</c:v>
                </c:pt>
                <c:pt idx="181">
                  <c:v>40-Other</c:v>
                </c:pt>
                <c:pt idx="182">
                  <c:v>40-Other</c:v>
                </c:pt>
                <c:pt idx="183">
                  <c:v>40-Other</c:v>
                </c:pt>
                <c:pt idx="184">
                  <c:v>40-Other</c:v>
                </c:pt>
                <c:pt idx="185">
                  <c:v>40-Other</c:v>
                </c:pt>
                <c:pt idx="186">
                  <c:v>40-Other</c:v>
                </c:pt>
                <c:pt idx="187">
                  <c:v>40-Other</c:v>
                </c:pt>
                <c:pt idx="188">
                  <c:v>40-Other</c:v>
                </c:pt>
              </c:strCache>
            </c:strRef>
          </c:cat>
          <c:val>
            <c:numRef>
              <c:f>Results!$AC$4:$AC$192</c:f>
              <c:numCache>
                <c:formatCode>0.00</c:formatCode>
                <c:ptCount val="189"/>
                <c:pt idx="0">
                  <c:v>6.0610079575596938</c:v>
                </c:pt>
                <c:pt idx="1">
                  <c:v>6.0610079575596938</c:v>
                </c:pt>
                <c:pt idx="2">
                  <c:v>6.0610079575596938</c:v>
                </c:pt>
                <c:pt idx="3">
                  <c:v>6.0610079575596938</c:v>
                </c:pt>
                <c:pt idx="4">
                  <c:v>6.0610079575596938</c:v>
                </c:pt>
                <c:pt idx="5">
                  <c:v>6.0610079575596938</c:v>
                </c:pt>
                <c:pt idx="6">
                  <c:v>6.0610079575596938</c:v>
                </c:pt>
                <c:pt idx="7">
                  <c:v>6.0610079575596938</c:v>
                </c:pt>
                <c:pt idx="8">
                  <c:v>6.0610079575596938</c:v>
                </c:pt>
                <c:pt idx="9">
                  <c:v>6.0610079575596938</c:v>
                </c:pt>
                <c:pt idx="10">
                  <c:v>6.0610079575596938</c:v>
                </c:pt>
                <c:pt idx="11">
                  <c:v>6.0610079575596938</c:v>
                </c:pt>
                <c:pt idx="12">
                  <c:v>6.0610079575596938</c:v>
                </c:pt>
                <c:pt idx="13">
                  <c:v>6.0610079575596938</c:v>
                </c:pt>
                <c:pt idx="14">
                  <c:v>6.0610079575596938</c:v>
                </c:pt>
                <c:pt idx="15">
                  <c:v>6.0610079575596938</c:v>
                </c:pt>
                <c:pt idx="16">
                  <c:v>6.0610079575596938</c:v>
                </c:pt>
                <c:pt idx="17">
                  <c:v>6.0610079575596938</c:v>
                </c:pt>
                <c:pt idx="18">
                  <c:v>6.0610079575596938</c:v>
                </c:pt>
                <c:pt idx="19">
                  <c:v>6.0610079575596938</c:v>
                </c:pt>
                <c:pt idx="20">
                  <c:v>6.0610079575596938</c:v>
                </c:pt>
                <c:pt idx="21">
                  <c:v>6.0610079575596938</c:v>
                </c:pt>
                <c:pt idx="22">
                  <c:v>6.0610079575596938</c:v>
                </c:pt>
                <c:pt idx="23">
                  <c:v>6.0610079575596938</c:v>
                </c:pt>
                <c:pt idx="24">
                  <c:v>6.0610079575596938</c:v>
                </c:pt>
                <c:pt idx="25">
                  <c:v>6.0610079575596938</c:v>
                </c:pt>
                <c:pt idx="26">
                  <c:v>6.0610079575596938</c:v>
                </c:pt>
                <c:pt idx="27">
                  <c:v>6.0610079575596938</c:v>
                </c:pt>
                <c:pt idx="28">
                  <c:v>6.0610079575596938</c:v>
                </c:pt>
                <c:pt idx="29">
                  <c:v>6.0610079575596938</c:v>
                </c:pt>
                <c:pt idx="30">
                  <c:v>6.0610079575596938</c:v>
                </c:pt>
                <c:pt idx="31">
                  <c:v>6.0610079575596938</c:v>
                </c:pt>
                <c:pt idx="32">
                  <c:v>6.0610079575596938</c:v>
                </c:pt>
                <c:pt idx="33">
                  <c:v>6.0610079575596938</c:v>
                </c:pt>
                <c:pt idx="34">
                  <c:v>6.0610079575596938</c:v>
                </c:pt>
                <c:pt idx="35">
                  <c:v>6.0610079575596938</c:v>
                </c:pt>
                <c:pt idx="36">
                  <c:v>6.0610079575596938</c:v>
                </c:pt>
                <c:pt idx="37">
                  <c:v>6.0610079575596938</c:v>
                </c:pt>
                <c:pt idx="38">
                  <c:v>6.0610079575596938</c:v>
                </c:pt>
                <c:pt idx="39">
                  <c:v>6.0610079575596938</c:v>
                </c:pt>
                <c:pt idx="40">
                  <c:v>6.0610079575596938</c:v>
                </c:pt>
                <c:pt idx="41">
                  <c:v>6.0610079575596938</c:v>
                </c:pt>
                <c:pt idx="42">
                  <c:v>6.0610079575596938</c:v>
                </c:pt>
                <c:pt idx="43">
                  <c:v>6.0610079575596938</c:v>
                </c:pt>
                <c:pt idx="44">
                  <c:v>6.0610079575596938</c:v>
                </c:pt>
                <c:pt idx="45">
                  <c:v>6.0610079575596938</c:v>
                </c:pt>
                <c:pt idx="46">
                  <c:v>6.0610079575596938</c:v>
                </c:pt>
                <c:pt idx="47">
                  <c:v>6.0610079575596938</c:v>
                </c:pt>
                <c:pt idx="48">
                  <c:v>6.0610079575596938</c:v>
                </c:pt>
                <c:pt idx="49">
                  <c:v>6.0610079575596938</c:v>
                </c:pt>
                <c:pt idx="50">
                  <c:v>6.0610079575596938</c:v>
                </c:pt>
                <c:pt idx="51">
                  <c:v>6.0610079575596938</c:v>
                </c:pt>
                <c:pt idx="52">
                  <c:v>6.0610079575596938</c:v>
                </c:pt>
                <c:pt idx="53">
                  <c:v>6.0610079575596938</c:v>
                </c:pt>
                <c:pt idx="54">
                  <c:v>6.0610079575596938</c:v>
                </c:pt>
                <c:pt idx="55">
                  <c:v>6.0610079575596938</c:v>
                </c:pt>
                <c:pt idx="56">
                  <c:v>6.0610079575596938</c:v>
                </c:pt>
                <c:pt idx="57">
                  <c:v>6.0610079575596938</c:v>
                </c:pt>
                <c:pt idx="58">
                  <c:v>6.0610079575596938</c:v>
                </c:pt>
                <c:pt idx="59">
                  <c:v>6.0610079575596938</c:v>
                </c:pt>
                <c:pt idx="60">
                  <c:v>6.0610079575596938</c:v>
                </c:pt>
                <c:pt idx="61">
                  <c:v>6.0610079575596938</c:v>
                </c:pt>
                <c:pt idx="62">
                  <c:v>6.0610079575596938</c:v>
                </c:pt>
                <c:pt idx="63">
                  <c:v>6.0610079575596938</c:v>
                </c:pt>
                <c:pt idx="64">
                  <c:v>6.0610079575596938</c:v>
                </c:pt>
                <c:pt idx="65">
                  <c:v>6.0610079575596938</c:v>
                </c:pt>
                <c:pt idx="66">
                  <c:v>6.0610079575596938</c:v>
                </c:pt>
                <c:pt idx="67">
                  <c:v>6.0610079575596938</c:v>
                </c:pt>
                <c:pt idx="68">
                  <c:v>6.0610079575596938</c:v>
                </c:pt>
                <c:pt idx="69">
                  <c:v>6.0610079575596938</c:v>
                </c:pt>
                <c:pt idx="70">
                  <c:v>6.0610079575596938</c:v>
                </c:pt>
                <c:pt idx="71">
                  <c:v>6.0610079575596938</c:v>
                </c:pt>
                <c:pt idx="72">
                  <c:v>6.0610079575596938</c:v>
                </c:pt>
                <c:pt idx="73">
                  <c:v>6.0610079575596938</c:v>
                </c:pt>
                <c:pt idx="74">
                  <c:v>6.0610079575596938</c:v>
                </c:pt>
                <c:pt idx="75">
                  <c:v>6.0610079575596938</c:v>
                </c:pt>
                <c:pt idx="76">
                  <c:v>6.0610079575596938</c:v>
                </c:pt>
                <c:pt idx="77">
                  <c:v>6.0610079575596938</c:v>
                </c:pt>
                <c:pt idx="78">
                  <c:v>6.0610079575596938</c:v>
                </c:pt>
                <c:pt idx="79">
                  <c:v>6.0610079575596938</c:v>
                </c:pt>
                <c:pt idx="80">
                  <c:v>6.0610079575596938</c:v>
                </c:pt>
                <c:pt idx="81">
                  <c:v>6.0610079575596938</c:v>
                </c:pt>
                <c:pt idx="82">
                  <c:v>6.0610079575596938</c:v>
                </c:pt>
                <c:pt idx="83">
                  <c:v>6.0610079575596938</c:v>
                </c:pt>
                <c:pt idx="84">
                  <c:v>6.0610079575596938</c:v>
                </c:pt>
                <c:pt idx="85">
                  <c:v>6.0610079575596938</c:v>
                </c:pt>
                <c:pt idx="86">
                  <c:v>6.0610079575596938</c:v>
                </c:pt>
                <c:pt idx="87">
                  <c:v>6.0610079575596938</c:v>
                </c:pt>
                <c:pt idx="88">
                  <c:v>6.0610079575596938</c:v>
                </c:pt>
                <c:pt idx="89">
                  <c:v>6.0610079575596938</c:v>
                </c:pt>
                <c:pt idx="90">
                  <c:v>6.0610079575596938</c:v>
                </c:pt>
                <c:pt idx="91">
                  <c:v>6.0610079575596938</c:v>
                </c:pt>
                <c:pt idx="92">
                  <c:v>6.0610079575596938</c:v>
                </c:pt>
                <c:pt idx="93">
                  <c:v>6.0610079575596938</c:v>
                </c:pt>
                <c:pt idx="94">
                  <c:v>6.0610079575596938</c:v>
                </c:pt>
                <c:pt idx="95">
                  <c:v>6.0610079575596938</c:v>
                </c:pt>
                <c:pt idx="96">
                  <c:v>6.0610079575596938</c:v>
                </c:pt>
                <c:pt idx="97">
                  <c:v>6.0610079575596938</c:v>
                </c:pt>
                <c:pt idx="98">
                  <c:v>6.0610079575596938</c:v>
                </c:pt>
                <c:pt idx="99">
                  <c:v>6.0610079575596938</c:v>
                </c:pt>
                <c:pt idx="100">
                  <c:v>6.0610079575596938</c:v>
                </c:pt>
                <c:pt idx="101">
                  <c:v>6.0610079575596938</c:v>
                </c:pt>
                <c:pt idx="102">
                  <c:v>6.0610079575596938</c:v>
                </c:pt>
                <c:pt idx="103">
                  <c:v>6.0610079575596938</c:v>
                </c:pt>
                <c:pt idx="104">
                  <c:v>6.0610079575596938</c:v>
                </c:pt>
                <c:pt idx="105">
                  <c:v>6.0610079575596938</c:v>
                </c:pt>
                <c:pt idx="106">
                  <c:v>6.0610079575596938</c:v>
                </c:pt>
                <c:pt idx="107">
                  <c:v>6.0610079575596938</c:v>
                </c:pt>
                <c:pt idx="108">
                  <c:v>6.0610079575596938</c:v>
                </c:pt>
                <c:pt idx="109">
                  <c:v>6.0610079575596938</c:v>
                </c:pt>
                <c:pt idx="110">
                  <c:v>6.0610079575596938</c:v>
                </c:pt>
                <c:pt idx="111">
                  <c:v>6.0610079575596938</c:v>
                </c:pt>
                <c:pt idx="112">
                  <c:v>6.0610079575596938</c:v>
                </c:pt>
                <c:pt idx="113">
                  <c:v>6.0610079575596938</c:v>
                </c:pt>
                <c:pt idx="114">
                  <c:v>6.0610079575596938</c:v>
                </c:pt>
                <c:pt idx="115">
                  <c:v>6.0610079575596938</c:v>
                </c:pt>
                <c:pt idx="116">
                  <c:v>6.0610079575596938</c:v>
                </c:pt>
                <c:pt idx="117">
                  <c:v>6.0610079575596938</c:v>
                </c:pt>
                <c:pt idx="118">
                  <c:v>6.0610079575596938</c:v>
                </c:pt>
                <c:pt idx="119">
                  <c:v>6.0610079575596938</c:v>
                </c:pt>
                <c:pt idx="120">
                  <c:v>6.0610079575596938</c:v>
                </c:pt>
                <c:pt idx="121">
                  <c:v>6.0610079575596938</c:v>
                </c:pt>
                <c:pt idx="122">
                  <c:v>6.0610079575596938</c:v>
                </c:pt>
                <c:pt idx="123">
                  <c:v>6.0610079575596938</c:v>
                </c:pt>
                <c:pt idx="124">
                  <c:v>6.0610079575596938</c:v>
                </c:pt>
                <c:pt idx="125">
                  <c:v>6.0610079575596938</c:v>
                </c:pt>
                <c:pt idx="126">
                  <c:v>6.0610079575596938</c:v>
                </c:pt>
                <c:pt idx="127">
                  <c:v>6.0610079575596938</c:v>
                </c:pt>
                <c:pt idx="128">
                  <c:v>6.0610079575596938</c:v>
                </c:pt>
                <c:pt idx="129">
                  <c:v>6.0610079575596938</c:v>
                </c:pt>
                <c:pt idx="130">
                  <c:v>6.0610079575596938</c:v>
                </c:pt>
                <c:pt idx="131">
                  <c:v>6.0610079575596938</c:v>
                </c:pt>
                <c:pt idx="132">
                  <c:v>6.0610079575596938</c:v>
                </c:pt>
                <c:pt idx="133">
                  <c:v>6.0610079575596938</c:v>
                </c:pt>
                <c:pt idx="134">
                  <c:v>6.0610079575596938</c:v>
                </c:pt>
                <c:pt idx="135">
                  <c:v>6.0610079575596938</c:v>
                </c:pt>
                <c:pt idx="136">
                  <c:v>6.0610079575596938</c:v>
                </c:pt>
                <c:pt idx="137">
                  <c:v>6.0610079575596938</c:v>
                </c:pt>
                <c:pt idx="138">
                  <c:v>6.0610079575596938</c:v>
                </c:pt>
                <c:pt idx="139">
                  <c:v>6.0610079575596938</c:v>
                </c:pt>
                <c:pt idx="140">
                  <c:v>6.0610079575596938</c:v>
                </c:pt>
                <c:pt idx="141">
                  <c:v>6.0610079575596938</c:v>
                </c:pt>
                <c:pt idx="142">
                  <c:v>6.0610079575596938</c:v>
                </c:pt>
                <c:pt idx="143">
                  <c:v>6.0610079575596938</c:v>
                </c:pt>
                <c:pt idx="144">
                  <c:v>6.0610079575596938</c:v>
                </c:pt>
                <c:pt idx="145">
                  <c:v>6.0610079575596938</c:v>
                </c:pt>
                <c:pt idx="146">
                  <c:v>6.0610079575596938</c:v>
                </c:pt>
                <c:pt idx="147">
                  <c:v>6.0610079575596938</c:v>
                </c:pt>
                <c:pt idx="148">
                  <c:v>6.0610079575596938</c:v>
                </c:pt>
                <c:pt idx="149">
                  <c:v>6.0610079575596938</c:v>
                </c:pt>
                <c:pt idx="150">
                  <c:v>6.0610079575596938</c:v>
                </c:pt>
                <c:pt idx="151">
                  <c:v>6.0610079575596938</c:v>
                </c:pt>
                <c:pt idx="152">
                  <c:v>6.0610079575596938</c:v>
                </c:pt>
                <c:pt idx="153">
                  <c:v>6.0610079575596938</c:v>
                </c:pt>
                <c:pt idx="154">
                  <c:v>6.0610079575596938</c:v>
                </c:pt>
                <c:pt idx="155">
                  <c:v>6.0610079575596938</c:v>
                </c:pt>
                <c:pt idx="156">
                  <c:v>6.0610079575596938</c:v>
                </c:pt>
                <c:pt idx="157">
                  <c:v>6.0610079575596938</c:v>
                </c:pt>
                <c:pt idx="158">
                  <c:v>6.0610079575596938</c:v>
                </c:pt>
                <c:pt idx="159">
                  <c:v>6.0610079575596938</c:v>
                </c:pt>
                <c:pt idx="160">
                  <c:v>6.0610079575596938</c:v>
                </c:pt>
                <c:pt idx="161">
                  <c:v>6.0610079575596938</c:v>
                </c:pt>
                <c:pt idx="162">
                  <c:v>6.0610079575596938</c:v>
                </c:pt>
                <c:pt idx="163">
                  <c:v>6.0610079575596938</c:v>
                </c:pt>
                <c:pt idx="164">
                  <c:v>6.0610079575596938</c:v>
                </c:pt>
                <c:pt idx="165">
                  <c:v>6.0610079575596938</c:v>
                </c:pt>
                <c:pt idx="166">
                  <c:v>6.0610079575596938</c:v>
                </c:pt>
                <c:pt idx="167">
                  <c:v>6.0610079575596938</c:v>
                </c:pt>
                <c:pt idx="168">
                  <c:v>6.0610079575596938</c:v>
                </c:pt>
                <c:pt idx="169">
                  <c:v>6.0610079575596938</c:v>
                </c:pt>
                <c:pt idx="170">
                  <c:v>6.0610079575596938</c:v>
                </c:pt>
                <c:pt idx="171">
                  <c:v>6.0610079575596938</c:v>
                </c:pt>
                <c:pt idx="172">
                  <c:v>6.0610079575596938</c:v>
                </c:pt>
                <c:pt idx="173">
                  <c:v>6.0610079575596938</c:v>
                </c:pt>
                <c:pt idx="174">
                  <c:v>6.0610079575596938</c:v>
                </c:pt>
                <c:pt idx="175">
                  <c:v>6.0610079575596938</c:v>
                </c:pt>
                <c:pt idx="176">
                  <c:v>6.0610079575596938</c:v>
                </c:pt>
                <c:pt idx="177">
                  <c:v>6.0610079575596938</c:v>
                </c:pt>
                <c:pt idx="178">
                  <c:v>6.0610079575596938</c:v>
                </c:pt>
                <c:pt idx="179">
                  <c:v>6.0610079575596938</c:v>
                </c:pt>
                <c:pt idx="180">
                  <c:v>6.0610079575596938</c:v>
                </c:pt>
                <c:pt idx="181">
                  <c:v>6.0610079575596938</c:v>
                </c:pt>
                <c:pt idx="182">
                  <c:v>6.0610079575596938</c:v>
                </c:pt>
                <c:pt idx="183">
                  <c:v>6.0610079575596938</c:v>
                </c:pt>
                <c:pt idx="184">
                  <c:v>6.0610079575596938</c:v>
                </c:pt>
                <c:pt idx="185">
                  <c:v>6.0610079575596938</c:v>
                </c:pt>
                <c:pt idx="186">
                  <c:v>6.0610079575596938</c:v>
                </c:pt>
                <c:pt idx="187">
                  <c:v>6.0610079575596938</c:v>
                </c:pt>
                <c:pt idx="188">
                  <c:v>6.0610079575596938</c:v>
                </c:pt>
              </c:numCache>
            </c:numRef>
          </c:val>
          <c:smooth val="0"/>
        </c:ser>
        <c:ser>
          <c:idx val="4"/>
          <c:order val="4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Results!$B$4:$B$192</c:f>
              <c:strCache>
                <c:ptCount val="18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23-Other</c:v>
                </c:pt>
                <c:pt idx="100">
                  <c:v>23-Other</c:v>
                </c:pt>
                <c:pt idx="101">
                  <c:v>23-Other</c:v>
                </c:pt>
                <c:pt idx="102">
                  <c:v>23-Other</c:v>
                </c:pt>
                <c:pt idx="103">
                  <c:v>23-Other</c:v>
                </c:pt>
                <c:pt idx="104">
                  <c:v>23-Other</c:v>
                </c:pt>
                <c:pt idx="105">
                  <c:v>23-Other</c:v>
                </c:pt>
                <c:pt idx="106">
                  <c:v>23-Other</c:v>
                </c:pt>
                <c:pt idx="107">
                  <c:v>23-Other</c:v>
                </c:pt>
                <c:pt idx="108">
                  <c:v>25-USGS</c:v>
                </c:pt>
                <c:pt idx="109">
                  <c:v>25-USGS</c:v>
                </c:pt>
                <c:pt idx="110">
                  <c:v>25-USGS</c:v>
                </c:pt>
                <c:pt idx="111">
                  <c:v>25-USGS</c:v>
                </c:pt>
                <c:pt idx="112">
                  <c:v>25-USGS</c:v>
                </c:pt>
                <c:pt idx="113">
                  <c:v>25-USGS</c:v>
                </c:pt>
                <c:pt idx="114">
                  <c:v>25-USGS</c:v>
                </c:pt>
                <c:pt idx="115">
                  <c:v>25-USGS</c:v>
                </c:pt>
                <c:pt idx="116">
                  <c:v>25-USGS</c:v>
                </c:pt>
                <c:pt idx="117">
                  <c:v>27-Other</c:v>
                </c:pt>
                <c:pt idx="118">
                  <c:v>27-Other</c:v>
                </c:pt>
                <c:pt idx="119">
                  <c:v>27-Other</c:v>
                </c:pt>
                <c:pt idx="120">
                  <c:v>27-Other</c:v>
                </c:pt>
                <c:pt idx="121">
                  <c:v>27-Other</c:v>
                </c:pt>
                <c:pt idx="122">
                  <c:v>27-Other</c:v>
                </c:pt>
                <c:pt idx="123">
                  <c:v>27-Other</c:v>
                </c:pt>
                <c:pt idx="124">
                  <c:v>27-Other</c:v>
                </c:pt>
                <c:pt idx="125">
                  <c:v>27-Other</c:v>
                </c:pt>
                <c:pt idx="126">
                  <c:v>28-Other</c:v>
                </c:pt>
                <c:pt idx="127">
                  <c:v>28-Other</c:v>
                </c:pt>
                <c:pt idx="128">
                  <c:v>28-Other</c:v>
                </c:pt>
                <c:pt idx="129">
                  <c:v>28-Other</c:v>
                </c:pt>
                <c:pt idx="130">
                  <c:v>28-Other</c:v>
                </c:pt>
                <c:pt idx="131">
                  <c:v>28-Other</c:v>
                </c:pt>
                <c:pt idx="132">
                  <c:v>28-Other</c:v>
                </c:pt>
                <c:pt idx="133">
                  <c:v>28-Other</c:v>
                </c:pt>
                <c:pt idx="134">
                  <c:v>28-Other</c:v>
                </c:pt>
                <c:pt idx="135">
                  <c:v>29-Other</c:v>
                </c:pt>
                <c:pt idx="136">
                  <c:v>29-Other</c:v>
                </c:pt>
                <c:pt idx="137">
                  <c:v>29-Other</c:v>
                </c:pt>
                <c:pt idx="138">
                  <c:v>29-Other</c:v>
                </c:pt>
                <c:pt idx="139">
                  <c:v>29-Other</c:v>
                </c:pt>
                <c:pt idx="140">
                  <c:v>29-Other</c:v>
                </c:pt>
                <c:pt idx="141">
                  <c:v>29-Other</c:v>
                </c:pt>
                <c:pt idx="142">
                  <c:v>29-Other</c:v>
                </c:pt>
                <c:pt idx="143">
                  <c:v>29-Other</c:v>
                </c:pt>
                <c:pt idx="144">
                  <c:v>30-Other</c:v>
                </c:pt>
                <c:pt idx="145">
                  <c:v>30-Other</c:v>
                </c:pt>
                <c:pt idx="146">
                  <c:v>30-Other</c:v>
                </c:pt>
                <c:pt idx="147">
                  <c:v>30-Other</c:v>
                </c:pt>
                <c:pt idx="148">
                  <c:v>30-Other</c:v>
                </c:pt>
                <c:pt idx="149">
                  <c:v>30-Other</c:v>
                </c:pt>
                <c:pt idx="150">
                  <c:v>30-Other</c:v>
                </c:pt>
                <c:pt idx="151">
                  <c:v>30-Other</c:v>
                </c:pt>
                <c:pt idx="152">
                  <c:v>30-Other</c:v>
                </c:pt>
                <c:pt idx="153">
                  <c:v>31-Other</c:v>
                </c:pt>
                <c:pt idx="154">
                  <c:v>31-Other</c:v>
                </c:pt>
                <c:pt idx="155">
                  <c:v>31-Other</c:v>
                </c:pt>
                <c:pt idx="156">
                  <c:v>31-Other</c:v>
                </c:pt>
                <c:pt idx="157">
                  <c:v>31-Other</c:v>
                </c:pt>
                <c:pt idx="158">
                  <c:v>31-Other</c:v>
                </c:pt>
                <c:pt idx="159">
                  <c:v>31-Other</c:v>
                </c:pt>
                <c:pt idx="160">
                  <c:v>31-Other</c:v>
                </c:pt>
                <c:pt idx="161">
                  <c:v>31-Other</c:v>
                </c:pt>
                <c:pt idx="162">
                  <c:v>34-Other</c:v>
                </c:pt>
                <c:pt idx="163">
                  <c:v>34-Other</c:v>
                </c:pt>
                <c:pt idx="164">
                  <c:v>34-Other</c:v>
                </c:pt>
                <c:pt idx="165">
                  <c:v>34-Other</c:v>
                </c:pt>
                <c:pt idx="166">
                  <c:v>34-Other</c:v>
                </c:pt>
                <c:pt idx="167">
                  <c:v>34-Other</c:v>
                </c:pt>
                <c:pt idx="168">
                  <c:v>34-Other</c:v>
                </c:pt>
                <c:pt idx="169">
                  <c:v>34-Other</c:v>
                </c:pt>
                <c:pt idx="170">
                  <c:v>34-Other</c:v>
                </c:pt>
                <c:pt idx="171">
                  <c:v>36-Other</c:v>
                </c:pt>
                <c:pt idx="172">
                  <c:v>36-Other</c:v>
                </c:pt>
                <c:pt idx="173">
                  <c:v>36-Other</c:v>
                </c:pt>
                <c:pt idx="174">
                  <c:v>36-Other</c:v>
                </c:pt>
                <c:pt idx="175">
                  <c:v>36-Other</c:v>
                </c:pt>
                <c:pt idx="176">
                  <c:v>36-Other</c:v>
                </c:pt>
                <c:pt idx="177">
                  <c:v>36-Other</c:v>
                </c:pt>
                <c:pt idx="178">
                  <c:v>36-Other</c:v>
                </c:pt>
                <c:pt idx="179">
                  <c:v>36-Other</c:v>
                </c:pt>
                <c:pt idx="180">
                  <c:v>40-Other</c:v>
                </c:pt>
                <c:pt idx="181">
                  <c:v>40-Other</c:v>
                </c:pt>
                <c:pt idx="182">
                  <c:v>40-Other</c:v>
                </c:pt>
                <c:pt idx="183">
                  <c:v>40-Other</c:v>
                </c:pt>
                <c:pt idx="184">
                  <c:v>40-Other</c:v>
                </c:pt>
                <c:pt idx="185">
                  <c:v>40-Other</c:v>
                </c:pt>
                <c:pt idx="186">
                  <c:v>40-Other</c:v>
                </c:pt>
                <c:pt idx="187">
                  <c:v>40-Other</c:v>
                </c:pt>
                <c:pt idx="188">
                  <c:v>40-Other</c:v>
                </c:pt>
              </c:strCache>
            </c:strRef>
          </c:cat>
          <c:val>
            <c:numRef>
              <c:f>Results!$AD$4:$AD$192</c:f>
              <c:numCache>
                <c:formatCode>0.00</c:formatCode>
                <c:ptCount val="189"/>
                <c:pt idx="0">
                  <c:v>-26.286548990584826</c:v>
                </c:pt>
                <c:pt idx="1">
                  <c:v>-26.286548990584826</c:v>
                </c:pt>
                <c:pt idx="2">
                  <c:v>-26.286548990584826</c:v>
                </c:pt>
                <c:pt idx="3">
                  <c:v>-26.286548990584826</c:v>
                </c:pt>
                <c:pt idx="4">
                  <c:v>-26.286548990584826</c:v>
                </c:pt>
                <c:pt idx="5">
                  <c:v>-26.286548990584826</c:v>
                </c:pt>
                <c:pt idx="6">
                  <c:v>-26.286548990584826</c:v>
                </c:pt>
                <c:pt idx="7">
                  <c:v>-26.286548990584826</c:v>
                </c:pt>
                <c:pt idx="8">
                  <c:v>-26.286548990584826</c:v>
                </c:pt>
                <c:pt idx="9">
                  <c:v>-26.286548990584826</c:v>
                </c:pt>
                <c:pt idx="10">
                  <c:v>-26.286548990584826</c:v>
                </c:pt>
                <c:pt idx="11">
                  <c:v>-26.286548990584826</c:v>
                </c:pt>
                <c:pt idx="12">
                  <c:v>-26.286548990584826</c:v>
                </c:pt>
                <c:pt idx="13">
                  <c:v>-26.286548990584826</c:v>
                </c:pt>
                <c:pt idx="14">
                  <c:v>-26.286548990584826</c:v>
                </c:pt>
                <c:pt idx="15">
                  <c:v>-26.286548990584826</c:v>
                </c:pt>
                <c:pt idx="16">
                  <c:v>-26.286548990584826</c:v>
                </c:pt>
                <c:pt idx="17">
                  <c:v>-26.286548990584826</c:v>
                </c:pt>
                <c:pt idx="18">
                  <c:v>-26.286548990584826</c:v>
                </c:pt>
                <c:pt idx="19">
                  <c:v>-26.286548990584826</c:v>
                </c:pt>
                <c:pt idx="20">
                  <c:v>-26.286548990584826</c:v>
                </c:pt>
                <c:pt idx="21">
                  <c:v>-26.286548990584826</c:v>
                </c:pt>
                <c:pt idx="22">
                  <c:v>-26.286548990584826</c:v>
                </c:pt>
                <c:pt idx="23">
                  <c:v>-26.286548990584826</c:v>
                </c:pt>
                <c:pt idx="24">
                  <c:v>-26.286548990584826</c:v>
                </c:pt>
                <c:pt idx="25">
                  <c:v>-26.286548990584826</c:v>
                </c:pt>
                <c:pt idx="26">
                  <c:v>-26.286548990584826</c:v>
                </c:pt>
                <c:pt idx="27">
                  <c:v>-26.286548990584826</c:v>
                </c:pt>
                <c:pt idx="28">
                  <c:v>-26.286548990584826</c:v>
                </c:pt>
                <c:pt idx="29">
                  <c:v>-26.286548990584826</c:v>
                </c:pt>
                <c:pt idx="30">
                  <c:v>-26.286548990584826</c:v>
                </c:pt>
                <c:pt idx="31">
                  <c:v>-26.286548990584826</c:v>
                </c:pt>
                <c:pt idx="32">
                  <c:v>-26.286548990584826</c:v>
                </c:pt>
                <c:pt idx="33">
                  <c:v>-26.286548990584826</c:v>
                </c:pt>
                <c:pt idx="34">
                  <c:v>-26.286548990584826</c:v>
                </c:pt>
                <c:pt idx="35">
                  <c:v>-26.286548990584826</c:v>
                </c:pt>
                <c:pt idx="36">
                  <c:v>-26.286548990584826</c:v>
                </c:pt>
                <c:pt idx="37">
                  <c:v>-26.286548990584826</c:v>
                </c:pt>
                <c:pt idx="38">
                  <c:v>-26.286548990584826</c:v>
                </c:pt>
                <c:pt idx="39">
                  <c:v>-26.286548990584826</c:v>
                </c:pt>
                <c:pt idx="40">
                  <c:v>-26.286548990584826</c:v>
                </c:pt>
                <c:pt idx="41">
                  <c:v>-26.286548990584826</c:v>
                </c:pt>
                <c:pt idx="42">
                  <c:v>-26.286548990584826</c:v>
                </c:pt>
                <c:pt idx="43">
                  <c:v>-26.286548990584826</c:v>
                </c:pt>
                <c:pt idx="44">
                  <c:v>-26.286548990584826</c:v>
                </c:pt>
                <c:pt idx="45">
                  <c:v>-26.286548990584826</c:v>
                </c:pt>
                <c:pt idx="46">
                  <c:v>-26.286548990584826</c:v>
                </c:pt>
                <c:pt idx="47">
                  <c:v>-26.286548990584826</c:v>
                </c:pt>
                <c:pt idx="48">
                  <c:v>-26.286548990584826</c:v>
                </c:pt>
                <c:pt idx="49">
                  <c:v>-26.286548990584826</c:v>
                </c:pt>
                <c:pt idx="50">
                  <c:v>-26.286548990584826</c:v>
                </c:pt>
                <c:pt idx="51">
                  <c:v>-26.286548990584826</c:v>
                </c:pt>
                <c:pt idx="52">
                  <c:v>-26.286548990584826</c:v>
                </c:pt>
                <c:pt idx="53">
                  <c:v>-26.286548990584826</c:v>
                </c:pt>
                <c:pt idx="54">
                  <c:v>-26.286548990584826</c:v>
                </c:pt>
                <c:pt idx="55">
                  <c:v>-26.286548990584826</c:v>
                </c:pt>
                <c:pt idx="56">
                  <c:v>-26.286548990584826</c:v>
                </c:pt>
                <c:pt idx="57">
                  <c:v>-26.286548990584826</c:v>
                </c:pt>
                <c:pt idx="58">
                  <c:v>-26.286548990584826</c:v>
                </c:pt>
                <c:pt idx="59">
                  <c:v>-26.286548990584826</c:v>
                </c:pt>
                <c:pt idx="60">
                  <c:v>-26.286548990584826</c:v>
                </c:pt>
                <c:pt idx="61">
                  <c:v>-26.286548990584826</c:v>
                </c:pt>
                <c:pt idx="62">
                  <c:v>-26.286548990584826</c:v>
                </c:pt>
                <c:pt idx="63">
                  <c:v>-26.286548990584826</c:v>
                </c:pt>
                <c:pt idx="64">
                  <c:v>-26.286548990584826</c:v>
                </c:pt>
                <c:pt idx="65">
                  <c:v>-26.286548990584826</c:v>
                </c:pt>
                <c:pt idx="66">
                  <c:v>-26.286548990584826</c:v>
                </c:pt>
                <c:pt idx="67">
                  <c:v>-26.286548990584826</c:v>
                </c:pt>
                <c:pt idx="68">
                  <c:v>-26.286548990584826</c:v>
                </c:pt>
                <c:pt idx="69">
                  <c:v>-26.286548990584826</c:v>
                </c:pt>
                <c:pt idx="70">
                  <c:v>-26.286548990584826</c:v>
                </c:pt>
                <c:pt idx="71">
                  <c:v>-26.286548990584826</c:v>
                </c:pt>
                <c:pt idx="72">
                  <c:v>-26.286548990584826</c:v>
                </c:pt>
                <c:pt idx="73">
                  <c:v>-26.286548990584826</c:v>
                </c:pt>
                <c:pt idx="74">
                  <c:v>-26.286548990584826</c:v>
                </c:pt>
                <c:pt idx="75">
                  <c:v>-26.286548990584826</c:v>
                </c:pt>
                <c:pt idx="76">
                  <c:v>-26.286548990584826</c:v>
                </c:pt>
                <c:pt idx="77">
                  <c:v>-26.286548990584826</c:v>
                </c:pt>
                <c:pt idx="78">
                  <c:v>-26.286548990584826</c:v>
                </c:pt>
                <c:pt idx="79">
                  <c:v>-26.286548990584826</c:v>
                </c:pt>
                <c:pt idx="80">
                  <c:v>-26.286548990584826</c:v>
                </c:pt>
                <c:pt idx="81">
                  <c:v>-26.286548990584826</c:v>
                </c:pt>
                <c:pt idx="82">
                  <c:v>-26.286548990584826</c:v>
                </c:pt>
                <c:pt idx="83">
                  <c:v>-26.286548990584826</c:v>
                </c:pt>
                <c:pt idx="84">
                  <c:v>-26.286548990584826</c:v>
                </c:pt>
                <c:pt idx="85">
                  <c:v>-26.286548990584826</c:v>
                </c:pt>
                <c:pt idx="86">
                  <c:v>-26.286548990584826</c:v>
                </c:pt>
                <c:pt idx="87">
                  <c:v>-26.286548990584826</c:v>
                </c:pt>
                <c:pt idx="88">
                  <c:v>-26.286548990584826</c:v>
                </c:pt>
                <c:pt idx="89">
                  <c:v>-26.286548990584826</c:v>
                </c:pt>
                <c:pt idx="90">
                  <c:v>-26.286548990584826</c:v>
                </c:pt>
                <c:pt idx="91">
                  <c:v>-26.286548990584826</c:v>
                </c:pt>
                <c:pt idx="92">
                  <c:v>-26.286548990584826</c:v>
                </c:pt>
                <c:pt idx="93">
                  <c:v>-26.286548990584826</c:v>
                </c:pt>
                <c:pt idx="94">
                  <c:v>-26.286548990584826</c:v>
                </c:pt>
                <c:pt idx="95">
                  <c:v>-26.286548990584826</c:v>
                </c:pt>
                <c:pt idx="96">
                  <c:v>-26.286548990584826</c:v>
                </c:pt>
                <c:pt idx="97">
                  <c:v>-26.286548990584826</c:v>
                </c:pt>
                <c:pt idx="98">
                  <c:v>-26.286548990584826</c:v>
                </c:pt>
                <c:pt idx="99">
                  <c:v>-26.286548990584826</c:v>
                </c:pt>
                <c:pt idx="100">
                  <c:v>-26.286548990584826</c:v>
                </c:pt>
                <c:pt idx="101">
                  <c:v>-26.286548990584826</c:v>
                </c:pt>
                <c:pt idx="102">
                  <c:v>-26.286548990584826</c:v>
                </c:pt>
                <c:pt idx="103">
                  <c:v>-26.286548990584826</c:v>
                </c:pt>
                <c:pt idx="104">
                  <c:v>-26.286548990584826</c:v>
                </c:pt>
                <c:pt idx="105">
                  <c:v>-26.286548990584826</c:v>
                </c:pt>
                <c:pt idx="106">
                  <c:v>-26.286548990584826</c:v>
                </c:pt>
                <c:pt idx="107">
                  <c:v>-26.286548990584826</c:v>
                </c:pt>
                <c:pt idx="108">
                  <c:v>-26.286548990584826</c:v>
                </c:pt>
                <c:pt idx="109">
                  <c:v>-26.286548990584826</c:v>
                </c:pt>
                <c:pt idx="110">
                  <c:v>-26.286548990584826</c:v>
                </c:pt>
                <c:pt idx="111">
                  <c:v>-26.286548990584826</c:v>
                </c:pt>
                <c:pt idx="112">
                  <c:v>-26.286548990584826</c:v>
                </c:pt>
                <c:pt idx="113">
                  <c:v>-26.286548990584826</c:v>
                </c:pt>
                <c:pt idx="114">
                  <c:v>-26.286548990584826</c:v>
                </c:pt>
                <c:pt idx="115">
                  <c:v>-26.286548990584826</c:v>
                </c:pt>
                <c:pt idx="116">
                  <c:v>-26.286548990584826</c:v>
                </c:pt>
                <c:pt idx="117">
                  <c:v>-26.286548990584826</c:v>
                </c:pt>
                <c:pt idx="118">
                  <c:v>-26.286548990584826</c:v>
                </c:pt>
                <c:pt idx="119">
                  <c:v>-26.286548990584826</c:v>
                </c:pt>
                <c:pt idx="120">
                  <c:v>-26.286548990584826</c:v>
                </c:pt>
                <c:pt idx="121">
                  <c:v>-26.286548990584826</c:v>
                </c:pt>
                <c:pt idx="122">
                  <c:v>-26.286548990584826</c:v>
                </c:pt>
                <c:pt idx="123">
                  <c:v>-26.286548990584826</c:v>
                </c:pt>
                <c:pt idx="124">
                  <c:v>-26.286548990584826</c:v>
                </c:pt>
                <c:pt idx="125">
                  <c:v>-26.286548990584826</c:v>
                </c:pt>
                <c:pt idx="126">
                  <c:v>-26.286548990584826</c:v>
                </c:pt>
                <c:pt idx="127">
                  <c:v>-26.286548990584826</c:v>
                </c:pt>
                <c:pt idx="128">
                  <c:v>-26.286548990584826</c:v>
                </c:pt>
                <c:pt idx="129">
                  <c:v>-26.286548990584826</c:v>
                </c:pt>
                <c:pt idx="130">
                  <c:v>-26.286548990584826</c:v>
                </c:pt>
                <c:pt idx="131">
                  <c:v>-26.286548990584826</c:v>
                </c:pt>
                <c:pt idx="132">
                  <c:v>-26.286548990584826</c:v>
                </c:pt>
                <c:pt idx="133">
                  <c:v>-26.286548990584826</c:v>
                </c:pt>
                <c:pt idx="134">
                  <c:v>-26.286548990584826</c:v>
                </c:pt>
                <c:pt idx="135">
                  <c:v>-26.286548990584826</c:v>
                </c:pt>
                <c:pt idx="136">
                  <c:v>-26.286548990584826</c:v>
                </c:pt>
                <c:pt idx="137">
                  <c:v>-26.286548990584826</c:v>
                </c:pt>
                <c:pt idx="138">
                  <c:v>-26.286548990584826</c:v>
                </c:pt>
                <c:pt idx="139">
                  <c:v>-26.286548990584826</c:v>
                </c:pt>
                <c:pt idx="140">
                  <c:v>-26.286548990584826</c:v>
                </c:pt>
                <c:pt idx="141">
                  <c:v>-26.286548990584826</c:v>
                </c:pt>
                <c:pt idx="142">
                  <c:v>-26.286548990584826</c:v>
                </c:pt>
                <c:pt idx="143">
                  <c:v>-26.286548990584826</c:v>
                </c:pt>
                <c:pt idx="144">
                  <c:v>-26.286548990584826</c:v>
                </c:pt>
                <c:pt idx="145">
                  <c:v>-26.286548990584826</c:v>
                </c:pt>
                <c:pt idx="146">
                  <c:v>-26.286548990584826</c:v>
                </c:pt>
                <c:pt idx="147">
                  <c:v>-26.286548990584826</c:v>
                </c:pt>
                <c:pt idx="148">
                  <c:v>-26.286548990584826</c:v>
                </c:pt>
                <c:pt idx="149">
                  <c:v>-26.286548990584826</c:v>
                </c:pt>
                <c:pt idx="150">
                  <c:v>-26.286548990584826</c:v>
                </c:pt>
                <c:pt idx="151">
                  <c:v>-26.286548990584826</c:v>
                </c:pt>
                <c:pt idx="152">
                  <c:v>-26.286548990584826</c:v>
                </c:pt>
                <c:pt idx="153">
                  <c:v>-26.286548990584826</c:v>
                </c:pt>
                <c:pt idx="154">
                  <c:v>-26.286548990584826</c:v>
                </c:pt>
                <c:pt idx="155">
                  <c:v>-26.286548990584826</c:v>
                </c:pt>
                <c:pt idx="156">
                  <c:v>-26.286548990584826</c:v>
                </c:pt>
                <c:pt idx="157">
                  <c:v>-26.286548990584826</c:v>
                </c:pt>
                <c:pt idx="158">
                  <c:v>-26.286548990584826</c:v>
                </c:pt>
                <c:pt idx="159">
                  <c:v>-26.286548990584826</c:v>
                </c:pt>
                <c:pt idx="160">
                  <c:v>-26.286548990584826</c:v>
                </c:pt>
                <c:pt idx="161">
                  <c:v>-26.286548990584826</c:v>
                </c:pt>
                <c:pt idx="162">
                  <c:v>-26.286548990584826</c:v>
                </c:pt>
                <c:pt idx="163">
                  <c:v>-26.286548990584826</c:v>
                </c:pt>
                <c:pt idx="164">
                  <c:v>-26.286548990584826</c:v>
                </c:pt>
                <c:pt idx="165">
                  <c:v>-26.286548990584826</c:v>
                </c:pt>
                <c:pt idx="166">
                  <c:v>-26.286548990584826</c:v>
                </c:pt>
                <c:pt idx="167">
                  <c:v>-26.286548990584826</c:v>
                </c:pt>
                <c:pt idx="168">
                  <c:v>-26.286548990584826</c:v>
                </c:pt>
                <c:pt idx="169">
                  <c:v>-26.286548990584826</c:v>
                </c:pt>
                <c:pt idx="170">
                  <c:v>-26.286548990584826</c:v>
                </c:pt>
                <c:pt idx="171">
                  <c:v>-26.286548990584826</c:v>
                </c:pt>
                <c:pt idx="172">
                  <c:v>-26.286548990584826</c:v>
                </c:pt>
                <c:pt idx="173">
                  <c:v>-26.286548990584826</c:v>
                </c:pt>
                <c:pt idx="174">
                  <c:v>-26.286548990584826</c:v>
                </c:pt>
                <c:pt idx="175">
                  <c:v>-26.286548990584826</c:v>
                </c:pt>
                <c:pt idx="176">
                  <c:v>-26.286548990584826</c:v>
                </c:pt>
                <c:pt idx="177">
                  <c:v>-26.286548990584826</c:v>
                </c:pt>
                <c:pt idx="178">
                  <c:v>-26.286548990584826</c:v>
                </c:pt>
                <c:pt idx="179">
                  <c:v>-26.286548990584826</c:v>
                </c:pt>
                <c:pt idx="180">
                  <c:v>-26.286548990584826</c:v>
                </c:pt>
                <c:pt idx="181">
                  <c:v>-26.286548990584826</c:v>
                </c:pt>
                <c:pt idx="182">
                  <c:v>-26.286548990584826</c:v>
                </c:pt>
                <c:pt idx="183">
                  <c:v>-26.286548990584826</c:v>
                </c:pt>
                <c:pt idx="184">
                  <c:v>-26.286548990584826</c:v>
                </c:pt>
                <c:pt idx="185">
                  <c:v>-26.286548990584826</c:v>
                </c:pt>
                <c:pt idx="186">
                  <c:v>-26.286548990584826</c:v>
                </c:pt>
                <c:pt idx="187">
                  <c:v>-26.286548990584826</c:v>
                </c:pt>
                <c:pt idx="188">
                  <c:v>-26.286548990584826</c:v>
                </c:pt>
              </c:numCache>
            </c:numRef>
          </c:val>
          <c:smooth val="0"/>
        </c:ser>
        <c:ser>
          <c:idx val="5"/>
          <c:order val="5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Results!$B$4:$B$192</c:f>
              <c:strCache>
                <c:ptCount val="18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23-Other</c:v>
                </c:pt>
                <c:pt idx="100">
                  <c:v>23-Other</c:v>
                </c:pt>
                <c:pt idx="101">
                  <c:v>23-Other</c:v>
                </c:pt>
                <c:pt idx="102">
                  <c:v>23-Other</c:v>
                </c:pt>
                <c:pt idx="103">
                  <c:v>23-Other</c:v>
                </c:pt>
                <c:pt idx="104">
                  <c:v>23-Other</c:v>
                </c:pt>
                <c:pt idx="105">
                  <c:v>23-Other</c:v>
                </c:pt>
                <c:pt idx="106">
                  <c:v>23-Other</c:v>
                </c:pt>
                <c:pt idx="107">
                  <c:v>23-Other</c:v>
                </c:pt>
                <c:pt idx="108">
                  <c:v>25-USGS</c:v>
                </c:pt>
                <c:pt idx="109">
                  <c:v>25-USGS</c:v>
                </c:pt>
                <c:pt idx="110">
                  <c:v>25-USGS</c:v>
                </c:pt>
                <c:pt idx="111">
                  <c:v>25-USGS</c:v>
                </c:pt>
                <c:pt idx="112">
                  <c:v>25-USGS</c:v>
                </c:pt>
                <c:pt idx="113">
                  <c:v>25-USGS</c:v>
                </c:pt>
                <c:pt idx="114">
                  <c:v>25-USGS</c:v>
                </c:pt>
                <c:pt idx="115">
                  <c:v>25-USGS</c:v>
                </c:pt>
                <c:pt idx="116">
                  <c:v>25-USGS</c:v>
                </c:pt>
                <c:pt idx="117">
                  <c:v>27-Other</c:v>
                </c:pt>
                <c:pt idx="118">
                  <c:v>27-Other</c:v>
                </c:pt>
                <c:pt idx="119">
                  <c:v>27-Other</c:v>
                </c:pt>
                <c:pt idx="120">
                  <c:v>27-Other</c:v>
                </c:pt>
                <c:pt idx="121">
                  <c:v>27-Other</c:v>
                </c:pt>
                <c:pt idx="122">
                  <c:v>27-Other</c:v>
                </c:pt>
                <c:pt idx="123">
                  <c:v>27-Other</c:v>
                </c:pt>
                <c:pt idx="124">
                  <c:v>27-Other</c:v>
                </c:pt>
                <c:pt idx="125">
                  <c:v>27-Other</c:v>
                </c:pt>
                <c:pt idx="126">
                  <c:v>28-Other</c:v>
                </c:pt>
                <c:pt idx="127">
                  <c:v>28-Other</c:v>
                </c:pt>
                <c:pt idx="128">
                  <c:v>28-Other</c:v>
                </c:pt>
                <c:pt idx="129">
                  <c:v>28-Other</c:v>
                </c:pt>
                <c:pt idx="130">
                  <c:v>28-Other</c:v>
                </c:pt>
                <c:pt idx="131">
                  <c:v>28-Other</c:v>
                </c:pt>
                <c:pt idx="132">
                  <c:v>28-Other</c:v>
                </c:pt>
                <c:pt idx="133">
                  <c:v>28-Other</c:v>
                </c:pt>
                <c:pt idx="134">
                  <c:v>28-Other</c:v>
                </c:pt>
                <c:pt idx="135">
                  <c:v>29-Other</c:v>
                </c:pt>
                <c:pt idx="136">
                  <c:v>29-Other</c:v>
                </c:pt>
                <c:pt idx="137">
                  <c:v>29-Other</c:v>
                </c:pt>
                <c:pt idx="138">
                  <c:v>29-Other</c:v>
                </c:pt>
                <c:pt idx="139">
                  <c:v>29-Other</c:v>
                </c:pt>
                <c:pt idx="140">
                  <c:v>29-Other</c:v>
                </c:pt>
                <c:pt idx="141">
                  <c:v>29-Other</c:v>
                </c:pt>
                <c:pt idx="142">
                  <c:v>29-Other</c:v>
                </c:pt>
                <c:pt idx="143">
                  <c:v>29-Other</c:v>
                </c:pt>
                <c:pt idx="144">
                  <c:v>30-Other</c:v>
                </c:pt>
                <c:pt idx="145">
                  <c:v>30-Other</c:v>
                </c:pt>
                <c:pt idx="146">
                  <c:v>30-Other</c:v>
                </c:pt>
                <c:pt idx="147">
                  <c:v>30-Other</c:v>
                </c:pt>
                <c:pt idx="148">
                  <c:v>30-Other</c:v>
                </c:pt>
                <c:pt idx="149">
                  <c:v>30-Other</c:v>
                </c:pt>
                <c:pt idx="150">
                  <c:v>30-Other</c:v>
                </c:pt>
                <c:pt idx="151">
                  <c:v>30-Other</c:v>
                </c:pt>
                <c:pt idx="152">
                  <c:v>30-Other</c:v>
                </c:pt>
                <c:pt idx="153">
                  <c:v>31-Other</c:v>
                </c:pt>
                <c:pt idx="154">
                  <c:v>31-Other</c:v>
                </c:pt>
                <c:pt idx="155">
                  <c:v>31-Other</c:v>
                </c:pt>
                <c:pt idx="156">
                  <c:v>31-Other</c:v>
                </c:pt>
                <c:pt idx="157">
                  <c:v>31-Other</c:v>
                </c:pt>
                <c:pt idx="158">
                  <c:v>31-Other</c:v>
                </c:pt>
                <c:pt idx="159">
                  <c:v>31-Other</c:v>
                </c:pt>
                <c:pt idx="160">
                  <c:v>31-Other</c:v>
                </c:pt>
                <c:pt idx="161">
                  <c:v>31-Other</c:v>
                </c:pt>
                <c:pt idx="162">
                  <c:v>34-Other</c:v>
                </c:pt>
                <c:pt idx="163">
                  <c:v>34-Other</c:v>
                </c:pt>
                <c:pt idx="164">
                  <c:v>34-Other</c:v>
                </c:pt>
                <c:pt idx="165">
                  <c:v>34-Other</c:v>
                </c:pt>
                <c:pt idx="166">
                  <c:v>34-Other</c:v>
                </c:pt>
                <c:pt idx="167">
                  <c:v>34-Other</c:v>
                </c:pt>
                <c:pt idx="168">
                  <c:v>34-Other</c:v>
                </c:pt>
                <c:pt idx="169">
                  <c:v>34-Other</c:v>
                </c:pt>
                <c:pt idx="170">
                  <c:v>34-Other</c:v>
                </c:pt>
                <c:pt idx="171">
                  <c:v>36-Other</c:v>
                </c:pt>
                <c:pt idx="172">
                  <c:v>36-Other</c:v>
                </c:pt>
                <c:pt idx="173">
                  <c:v>36-Other</c:v>
                </c:pt>
                <c:pt idx="174">
                  <c:v>36-Other</c:v>
                </c:pt>
                <c:pt idx="175">
                  <c:v>36-Other</c:v>
                </c:pt>
                <c:pt idx="176">
                  <c:v>36-Other</c:v>
                </c:pt>
                <c:pt idx="177">
                  <c:v>36-Other</c:v>
                </c:pt>
                <c:pt idx="178">
                  <c:v>36-Other</c:v>
                </c:pt>
                <c:pt idx="179">
                  <c:v>36-Other</c:v>
                </c:pt>
                <c:pt idx="180">
                  <c:v>40-Other</c:v>
                </c:pt>
                <c:pt idx="181">
                  <c:v>40-Other</c:v>
                </c:pt>
                <c:pt idx="182">
                  <c:v>40-Other</c:v>
                </c:pt>
                <c:pt idx="183">
                  <c:v>40-Other</c:v>
                </c:pt>
                <c:pt idx="184">
                  <c:v>40-Other</c:v>
                </c:pt>
                <c:pt idx="185">
                  <c:v>40-Other</c:v>
                </c:pt>
                <c:pt idx="186">
                  <c:v>40-Other</c:v>
                </c:pt>
                <c:pt idx="187">
                  <c:v>40-Other</c:v>
                </c:pt>
                <c:pt idx="188">
                  <c:v>40-Other</c:v>
                </c:pt>
              </c:strCache>
            </c:strRef>
          </c:cat>
          <c:val>
            <c:numRef>
              <c:f>Results!$AE$4:$AE$192</c:f>
              <c:numCache>
                <c:formatCode>0.00</c:formatCode>
                <c:ptCount val="189"/>
                <c:pt idx="0">
                  <c:v>28.40856490570421</c:v>
                </c:pt>
                <c:pt idx="1">
                  <c:v>28.40856490570421</c:v>
                </c:pt>
                <c:pt idx="2">
                  <c:v>28.40856490570421</c:v>
                </c:pt>
                <c:pt idx="3">
                  <c:v>28.40856490570421</c:v>
                </c:pt>
                <c:pt idx="4">
                  <c:v>28.40856490570421</c:v>
                </c:pt>
                <c:pt idx="5">
                  <c:v>28.40856490570421</c:v>
                </c:pt>
                <c:pt idx="6">
                  <c:v>28.40856490570421</c:v>
                </c:pt>
                <c:pt idx="7">
                  <c:v>28.40856490570421</c:v>
                </c:pt>
                <c:pt idx="8">
                  <c:v>28.40856490570421</c:v>
                </c:pt>
                <c:pt idx="9">
                  <c:v>28.40856490570421</c:v>
                </c:pt>
                <c:pt idx="10">
                  <c:v>28.40856490570421</c:v>
                </c:pt>
                <c:pt idx="11">
                  <c:v>28.40856490570421</c:v>
                </c:pt>
                <c:pt idx="12">
                  <c:v>28.40856490570421</c:v>
                </c:pt>
                <c:pt idx="13">
                  <c:v>28.40856490570421</c:v>
                </c:pt>
                <c:pt idx="14">
                  <c:v>28.40856490570421</c:v>
                </c:pt>
                <c:pt idx="15">
                  <c:v>28.40856490570421</c:v>
                </c:pt>
                <c:pt idx="16">
                  <c:v>28.40856490570421</c:v>
                </c:pt>
                <c:pt idx="17">
                  <c:v>28.40856490570421</c:v>
                </c:pt>
                <c:pt idx="18">
                  <c:v>28.40856490570421</c:v>
                </c:pt>
                <c:pt idx="19">
                  <c:v>28.40856490570421</c:v>
                </c:pt>
                <c:pt idx="20">
                  <c:v>28.40856490570421</c:v>
                </c:pt>
                <c:pt idx="21">
                  <c:v>28.40856490570421</c:v>
                </c:pt>
                <c:pt idx="22">
                  <c:v>28.40856490570421</c:v>
                </c:pt>
                <c:pt idx="23">
                  <c:v>28.40856490570421</c:v>
                </c:pt>
                <c:pt idx="24">
                  <c:v>28.40856490570421</c:v>
                </c:pt>
                <c:pt idx="25">
                  <c:v>28.40856490570421</c:v>
                </c:pt>
                <c:pt idx="26">
                  <c:v>28.40856490570421</c:v>
                </c:pt>
                <c:pt idx="27">
                  <c:v>28.40856490570421</c:v>
                </c:pt>
                <c:pt idx="28">
                  <c:v>28.40856490570421</c:v>
                </c:pt>
                <c:pt idx="29">
                  <c:v>28.40856490570421</c:v>
                </c:pt>
                <c:pt idx="30">
                  <c:v>28.40856490570421</c:v>
                </c:pt>
                <c:pt idx="31">
                  <c:v>28.40856490570421</c:v>
                </c:pt>
                <c:pt idx="32">
                  <c:v>28.40856490570421</c:v>
                </c:pt>
                <c:pt idx="33">
                  <c:v>28.40856490570421</c:v>
                </c:pt>
                <c:pt idx="34">
                  <c:v>28.40856490570421</c:v>
                </c:pt>
                <c:pt idx="35">
                  <c:v>28.40856490570421</c:v>
                </c:pt>
                <c:pt idx="36">
                  <c:v>28.40856490570421</c:v>
                </c:pt>
                <c:pt idx="37">
                  <c:v>28.40856490570421</c:v>
                </c:pt>
                <c:pt idx="38">
                  <c:v>28.40856490570421</c:v>
                </c:pt>
                <c:pt idx="39">
                  <c:v>28.40856490570421</c:v>
                </c:pt>
                <c:pt idx="40">
                  <c:v>28.40856490570421</c:v>
                </c:pt>
                <c:pt idx="41">
                  <c:v>28.40856490570421</c:v>
                </c:pt>
                <c:pt idx="42">
                  <c:v>28.40856490570421</c:v>
                </c:pt>
                <c:pt idx="43">
                  <c:v>28.40856490570421</c:v>
                </c:pt>
                <c:pt idx="44">
                  <c:v>28.40856490570421</c:v>
                </c:pt>
                <c:pt idx="45">
                  <c:v>28.40856490570421</c:v>
                </c:pt>
                <c:pt idx="46">
                  <c:v>28.40856490570421</c:v>
                </c:pt>
                <c:pt idx="47">
                  <c:v>28.40856490570421</c:v>
                </c:pt>
                <c:pt idx="48">
                  <c:v>28.40856490570421</c:v>
                </c:pt>
                <c:pt idx="49">
                  <c:v>28.40856490570421</c:v>
                </c:pt>
                <c:pt idx="50">
                  <c:v>28.40856490570421</c:v>
                </c:pt>
                <c:pt idx="51">
                  <c:v>28.40856490570421</c:v>
                </c:pt>
                <c:pt idx="52">
                  <c:v>28.40856490570421</c:v>
                </c:pt>
                <c:pt idx="53">
                  <c:v>28.40856490570421</c:v>
                </c:pt>
                <c:pt idx="54">
                  <c:v>28.40856490570421</c:v>
                </c:pt>
                <c:pt idx="55">
                  <c:v>28.40856490570421</c:v>
                </c:pt>
                <c:pt idx="56">
                  <c:v>28.40856490570421</c:v>
                </c:pt>
                <c:pt idx="57">
                  <c:v>28.40856490570421</c:v>
                </c:pt>
                <c:pt idx="58">
                  <c:v>28.40856490570421</c:v>
                </c:pt>
                <c:pt idx="59">
                  <c:v>28.40856490570421</c:v>
                </c:pt>
                <c:pt idx="60">
                  <c:v>28.40856490570421</c:v>
                </c:pt>
                <c:pt idx="61">
                  <c:v>28.40856490570421</c:v>
                </c:pt>
                <c:pt idx="62">
                  <c:v>28.40856490570421</c:v>
                </c:pt>
                <c:pt idx="63">
                  <c:v>28.40856490570421</c:v>
                </c:pt>
                <c:pt idx="64">
                  <c:v>28.40856490570421</c:v>
                </c:pt>
                <c:pt idx="65">
                  <c:v>28.40856490570421</c:v>
                </c:pt>
                <c:pt idx="66">
                  <c:v>28.40856490570421</c:v>
                </c:pt>
                <c:pt idx="67">
                  <c:v>28.40856490570421</c:v>
                </c:pt>
                <c:pt idx="68">
                  <c:v>28.40856490570421</c:v>
                </c:pt>
                <c:pt idx="69">
                  <c:v>28.40856490570421</c:v>
                </c:pt>
                <c:pt idx="70">
                  <c:v>28.40856490570421</c:v>
                </c:pt>
                <c:pt idx="71">
                  <c:v>28.40856490570421</c:v>
                </c:pt>
                <c:pt idx="72">
                  <c:v>28.40856490570421</c:v>
                </c:pt>
                <c:pt idx="73">
                  <c:v>28.40856490570421</c:v>
                </c:pt>
                <c:pt idx="74">
                  <c:v>28.40856490570421</c:v>
                </c:pt>
                <c:pt idx="75">
                  <c:v>28.40856490570421</c:v>
                </c:pt>
                <c:pt idx="76">
                  <c:v>28.40856490570421</c:v>
                </c:pt>
                <c:pt idx="77">
                  <c:v>28.40856490570421</c:v>
                </c:pt>
                <c:pt idx="78">
                  <c:v>28.40856490570421</c:v>
                </c:pt>
                <c:pt idx="79">
                  <c:v>28.40856490570421</c:v>
                </c:pt>
                <c:pt idx="80">
                  <c:v>28.40856490570421</c:v>
                </c:pt>
                <c:pt idx="81">
                  <c:v>28.40856490570421</c:v>
                </c:pt>
                <c:pt idx="82">
                  <c:v>28.40856490570421</c:v>
                </c:pt>
                <c:pt idx="83">
                  <c:v>28.40856490570421</c:v>
                </c:pt>
                <c:pt idx="84">
                  <c:v>28.40856490570421</c:v>
                </c:pt>
                <c:pt idx="85">
                  <c:v>28.40856490570421</c:v>
                </c:pt>
                <c:pt idx="86">
                  <c:v>28.40856490570421</c:v>
                </c:pt>
                <c:pt idx="87">
                  <c:v>28.40856490570421</c:v>
                </c:pt>
                <c:pt idx="88">
                  <c:v>28.40856490570421</c:v>
                </c:pt>
                <c:pt idx="89">
                  <c:v>28.40856490570421</c:v>
                </c:pt>
                <c:pt idx="90">
                  <c:v>28.40856490570421</c:v>
                </c:pt>
                <c:pt idx="91">
                  <c:v>28.40856490570421</c:v>
                </c:pt>
                <c:pt idx="92">
                  <c:v>28.40856490570421</c:v>
                </c:pt>
                <c:pt idx="93">
                  <c:v>28.40856490570421</c:v>
                </c:pt>
                <c:pt idx="94">
                  <c:v>28.40856490570421</c:v>
                </c:pt>
                <c:pt idx="95">
                  <c:v>28.40856490570421</c:v>
                </c:pt>
                <c:pt idx="96">
                  <c:v>28.40856490570421</c:v>
                </c:pt>
                <c:pt idx="97">
                  <c:v>28.40856490570421</c:v>
                </c:pt>
                <c:pt idx="98">
                  <c:v>28.40856490570421</c:v>
                </c:pt>
                <c:pt idx="99">
                  <c:v>28.40856490570421</c:v>
                </c:pt>
                <c:pt idx="100">
                  <c:v>28.40856490570421</c:v>
                </c:pt>
                <c:pt idx="101">
                  <c:v>28.40856490570421</c:v>
                </c:pt>
                <c:pt idx="102">
                  <c:v>28.40856490570421</c:v>
                </c:pt>
                <c:pt idx="103">
                  <c:v>28.40856490570421</c:v>
                </c:pt>
                <c:pt idx="104">
                  <c:v>28.40856490570421</c:v>
                </c:pt>
                <c:pt idx="105">
                  <c:v>28.40856490570421</c:v>
                </c:pt>
                <c:pt idx="106">
                  <c:v>28.40856490570421</c:v>
                </c:pt>
                <c:pt idx="107">
                  <c:v>28.40856490570421</c:v>
                </c:pt>
                <c:pt idx="108">
                  <c:v>28.40856490570421</c:v>
                </c:pt>
                <c:pt idx="109">
                  <c:v>28.40856490570421</c:v>
                </c:pt>
                <c:pt idx="110">
                  <c:v>28.40856490570421</c:v>
                </c:pt>
                <c:pt idx="111">
                  <c:v>28.40856490570421</c:v>
                </c:pt>
                <c:pt idx="112">
                  <c:v>28.40856490570421</c:v>
                </c:pt>
                <c:pt idx="113">
                  <c:v>28.40856490570421</c:v>
                </c:pt>
                <c:pt idx="114">
                  <c:v>28.40856490570421</c:v>
                </c:pt>
                <c:pt idx="115">
                  <c:v>28.40856490570421</c:v>
                </c:pt>
                <c:pt idx="116">
                  <c:v>28.40856490570421</c:v>
                </c:pt>
                <c:pt idx="117">
                  <c:v>28.40856490570421</c:v>
                </c:pt>
                <c:pt idx="118">
                  <c:v>28.40856490570421</c:v>
                </c:pt>
                <c:pt idx="119">
                  <c:v>28.40856490570421</c:v>
                </c:pt>
                <c:pt idx="120">
                  <c:v>28.40856490570421</c:v>
                </c:pt>
                <c:pt idx="121">
                  <c:v>28.40856490570421</c:v>
                </c:pt>
                <c:pt idx="122">
                  <c:v>28.40856490570421</c:v>
                </c:pt>
                <c:pt idx="123">
                  <c:v>28.40856490570421</c:v>
                </c:pt>
                <c:pt idx="124">
                  <c:v>28.40856490570421</c:v>
                </c:pt>
                <c:pt idx="125">
                  <c:v>28.40856490570421</c:v>
                </c:pt>
                <c:pt idx="126">
                  <c:v>28.40856490570421</c:v>
                </c:pt>
                <c:pt idx="127">
                  <c:v>28.40856490570421</c:v>
                </c:pt>
                <c:pt idx="128">
                  <c:v>28.40856490570421</c:v>
                </c:pt>
                <c:pt idx="129">
                  <c:v>28.40856490570421</c:v>
                </c:pt>
                <c:pt idx="130">
                  <c:v>28.40856490570421</c:v>
                </c:pt>
                <c:pt idx="131">
                  <c:v>28.40856490570421</c:v>
                </c:pt>
                <c:pt idx="132">
                  <c:v>28.40856490570421</c:v>
                </c:pt>
                <c:pt idx="133">
                  <c:v>28.40856490570421</c:v>
                </c:pt>
                <c:pt idx="134">
                  <c:v>28.40856490570421</c:v>
                </c:pt>
                <c:pt idx="135">
                  <c:v>28.40856490570421</c:v>
                </c:pt>
                <c:pt idx="136">
                  <c:v>28.40856490570421</c:v>
                </c:pt>
                <c:pt idx="137">
                  <c:v>28.40856490570421</c:v>
                </c:pt>
                <c:pt idx="138">
                  <c:v>28.40856490570421</c:v>
                </c:pt>
                <c:pt idx="139">
                  <c:v>28.40856490570421</c:v>
                </c:pt>
                <c:pt idx="140">
                  <c:v>28.40856490570421</c:v>
                </c:pt>
                <c:pt idx="141">
                  <c:v>28.40856490570421</c:v>
                </c:pt>
                <c:pt idx="142">
                  <c:v>28.40856490570421</c:v>
                </c:pt>
                <c:pt idx="143">
                  <c:v>28.40856490570421</c:v>
                </c:pt>
                <c:pt idx="144">
                  <c:v>28.40856490570421</c:v>
                </c:pt>
                <c:pt idx="145">
                  <c:v>28.40856490570421</c:v>
                </c:pt>
                <c:pt idx="146">
                  <c:v>28.40856490570421</c:v>
                </c:pt>
                <c:pt idx="147">
                  <c:v>28.40856490570421</c:v>
                </c:pt>
                <c:pt idx="148">
                  <c:v>28.40856490570421</c:v>
                </c:pt>
                <c:pt idx="149">
                  <c:v>28.40856490570421</c:v>
                </c:pt>
                <c:pt idx="150">
                  <c:v>28.40856490570421</c:v>
                </c:pt>
                <c:pt idx="151">
                  <c:v>28.40856490570421</c:v>
                </c:pt>
                <c:pt idx="152">
                  <c:v>28.40856490570421</c:v>
                </c:pt>
                <c:pt idx="153">
                  <c:v>28.40856490570421</c:v>
                </c:pt>
                <c:pt idx="154">
                  <c:v>28.40856490570421</c:v>
                </c:pt>
                <c:pt idx="155">
                  <c:v>28.40856490570421</c:v>
                </c:pt>
                <c:pt idx="156">
                  <c:v>28.40856490570421</c:v>
                </c:pt>
                <c:pt idx="157">
                  <c:v>28.40856490570421</c:v>
                </c:pt>
                <c:pt idx="158">
                  <c:v>28.40856490570421</c:v>
                </c:pt>
                <c:pt idx="159">
                  <c:v>28.40856490570421</c:v>
                </c:pt>
                <c:pt idx="160">
                  <c:v>28.40856490570421</c:v>
                </c:pt>
                <c:pt idx="161">
                  <c:v>28.40856490570421</c:v>
                </c:pt>
                <c:pt idx="162">
                  <c:v>28.40856490570421</c:v>
                </c:pt>
                <c:pt idx="163">
                  <c:v>28.40856490570421</c:v>
                </c:pt>
                <c:pt idx="164">
                  <c:v>28.40856490570421</c:v>
                </c:pt>
                <c:pt idx="165">
                  <c:v>28.40856490570421</c:v>
                </c:pt>
                <c:pt idx="166">
                  <c:v>28.40856490570421</c:v>
                </c:pt>
                <c:pt idx="167">
                  <c:v>28.40856490570421</c:v>
                </c:pt>
                <c:pt idx="168">
                  <c:v>28.40856490570421</c:v>
                </c:pt>
                <c:pt idx="169">
                  <c:v>28.40856490570421</c:v>
                </c:pt>
                <c:pt idx="170">
                  <c:v>28.40856490570421</c:v>
                </c:pt>
                <c:pt idx="171">
                  <c:v>28.40856490570421</c:v>
                </c:pt>
                <c:pt idx="172">
                  <c:v>28.40856490570421</c:v>
                </c:pt>
                <c:pt idx="173">
                  <c:v>28.40856490570421</c:v>
                </c:pt>
                <c:pt idx="174">
                  <c:v>28.40856490570421</c:v>
                </c:pt>
                <c:pt idx="175">
                  <c:v>28.40856490570421</c:v>
                </c:pt>
                <c:pt idx="176">
                  <c:v>28.40856490570421</c:v>
                </c:pt>
                <c:pt idx="177">
                  <c:v>28.40856490570421</c:v>
                </c:pt>
                <c:pt idx="178">
                  <c:v>28.40856490570421</c:v>
                </c:pt>
                <c:pt idx="179">
                  <c:v>28.40856490570421</c:v>
                </c:pt>
                <c:pt idx="180">
                  <c:v>28.40856490570421</c:v>
                </c:pt>
                <c:pt idx="181">
                  <c:v>28.40856490570421</c:v>
                </c:pt>
                <c:pt idx="182">
                  <c:v>28.40856490570421</c:v>
                </c:pt>
                <c:pt idx="183">
                  <c:v>28.40856490570421</c:v>
                </c:pt>
                <c:pt idx="184">
                  <c:v>28.40856490570421</c:v>
                </c:pt>
                <c:pt idx="185">
                  <c:v>28.40856490570421</c:v>
                </c:pt>
                <c:pt idx="186">
                  <c:v>28.40856490570421</c:v>
                </c:pt>
                <c:pt idx="187">
                  <c:v>28.40856490570421</c:v>
                </c:pt>
                <c:pt idx="188">
                  <c:v>28.40856490570421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511600"/>
        <c:axId val="254511992"/>
      </c:lineChart>
      <c:catAx>
        <c:axId val="254511600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ID#</a:t>
                </a:r>
              </a:p>
            </c:rich>
          </c:tx>
          <c:layout>
            <c:manualLayout>
              <c:xMode val="edge"/>
              <c:yMode val="edge"/>
              <c:x val="0.4783574317445195"/>
              <c:y val="0.890701481359332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4511992"/>
        <c:crossesAt val="-70"/>
        <c:auto val="1"/>
        <c:lblAlgn val="ctr"/>
        <c:lblOffset val="100"/>
        <c:tickLblSkip val="9"/>
        <c:tickMarkSkip val="9"/>
        <c:noMultiLvlLbl val="0"/>
      </c:catAx>
      <c:valAx>
        <c:axId val="254511992"/>
        <c:scaling>
          <c:orientation val="minMax"/>
          <c:max val="70"/>
          <c:min val="-7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Sand Material Mass Percent Difference  </a:t>
                </a:r>
              </a:p>
            </c:rich>
          </c:tx>
          <c:layout>
            <c:manualLayout>
              <c:xMode val="edge"/>
              <c:yMode val="edge"/>
              <c:x val="1.3318575391599183E-2"/>
              <c:y val="0.2675366904398730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4511600"/>
        <c:crosses val="autoZero"/>
        <c:crossBetween val="between"/>
        <c:minorUnit val="10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0765124555160142"/>
          <c:y val="0.95418848167539272"/>
          <c:w val="0.80249110320284711"/>
          <c:h val="3.7958115183246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USGS Sediment Laboratory Quality Assurance Project - Study 2, 2016
Sediment Mass Percent Difference Results</a:t>
            </a:r>
          </a:p>
        </c:rich>
      </c:tx>
      <c:layout>
        <c:manualLayout>
          <c:xMode val="edge"/>
          <c:yMode val="edge"/>
          <c:x val="0.20421745546931191"/>
          <c:y val="1.95757925547264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142083011986685E-2"/>
          <c:y val="0.18052883608977557"/>
          <c:w val="0.87014428412874589"/>
          <c:h val="0.5807504078303426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diamond"/>
            <c:size val="4"/>
            <c:spPr>
              <a:noFill/>
              <a:ln w="12700">
                <a:solidFill>
                  <a:srgbClr val="0070C0"/>
                </a:solidFill>
                <a:prstDash val="solid"/>
              </a:ln>
            </c:spPr>
          </c:marke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Pt>
            <c:idx val="15"/>
            <c:bubble3D val="0"/>
          </c:dPt>
          <c:dPt>
            <c:idx val="16"/>
            <c:bubble3D val="0"/>
          </c:dPt>
          <c:dPt>
            <c:idx val="17"/>
            <c:bubble3D val="0"/>
          </c:dPt>
          <c:dPt>
            <c:idx val="18"/>
            <c:bubble3D val="0"/>
          </c:dPt>
          <c:dPt>
            <c:idx val="19"/>
            <c:bubble3D val="0"/>
          </c:dPt>
          <c:dPt>
            <c:idx val="20"/>
            <c:bubble3D val="0"/>
          </c:dPt>
          <c:dPt>
            <c:idx val="21"/>
            <c:bubble3D val="0"/>
          </c:dPt>
          <c:dPt>
            <c:idx val="22"/>
            <c:bubble3D val="0"/>
          </c:dPt>
          <c:dPt>
            <c:idx val="23"/>
            <c:bubble3D val="0"/>
          </c:dPt>
          <c:dPt>
            <c:idx val="24"/>
            <c:bubble3D val="0"/>
          </c:dPt>
          <c:dPt>
            <c:idx val="25"/>
            <c:bubble3D val="0"/>
          </c:dPt>
          <c:dPt>
            <c:idx val="26"/>
            <c:bubble3D val="0"/>
          </c:dPt>
          <c:dPt>
            <c:idx val="27"/>
            <c:bubble3D val="0"/>
          </c:dPt>
          <c:dPt>
            <c:idx val="28"/>
            <c:bubble3D val="0"/>
          </c:dPt>
          <c:dPt>
            <c:idx val="29"/>
            <c:bubble3D val="0"/>
          </c:dPt>
          <c:dPt>
            <c:idx val="30"/>
            <c:bubble3D val="0"/>
          </c:dPt>
          <c:dPt>
            <c:idx val="31"/>
            <c:bubble3D val="0"/>
          </c:dPt>
          <c:dPt>
            <c:idx val="32"/>
            <c:bubble3D val="0"/>
          </c:dPt>
          <c:dPt>
            <c:idx val="33"/>
            <c:bubble3D val="0"/>
          </c:dPt>
          <c:dPt>
            <c:idx val="34"/>
            <c:bubble3D val="0"/>
          </c:dPt>
          <c:dPt>
            <c:idx val="35"/>
            <c:bubble3D val="0"/>
          </c:dPt>
          <c:dPt>
            <c:idx val="36"/>
            <c:bubble3D val="0"/>
          </c:dPt>
          <c:dPt>
            <c:idx val="37"/>
            <c:bubble3D val="0"/>
          </c:dPt>
          <c:dPt>
            <c:idx val="38"/>
            <c:bubble3D val="0"/>
          </c:dPt>
          <c:dPt>
            <c:idx val="39"/>
            <c:bubble3D val="0"/>
          </c:dPt>
          <c:dPt>
            <c:idx val="40"/>
            <c:bubble3D val="0"/>
          </c:dPt>
          <c:dPt>
            <c:idx val="41"/>
            <c:bubble3D val="0"/>
          </c:dPt>
          <c:dPt>
            <c:idx val="42"/>
            <c:bubble3D val="0"/>
          </c:dPt>
          <c:dPt>
            <c:idx val="43"/>
            <c:bubble3D val="0"/>
          </c:dPt>
          <c:dPt>
            <c:idx val="44"/>
            <c:bubble3D val="0"/>
          </c:dPt>
          <c:dPt>
            <c:idx val="45"/>
            <c:bubble3D val="0"/>
          </c:dPt>
          <c:dPt>
            <c:idx val="46"/>
            <c:bubble3D val="0"/>
          </c:dPt>
          <c:dPt>
            <c:idx val="47"/>
            <c:bubble3D val="0"/>
          </c:dPt>
          <c:dPt>
            <c:idx val="48"/>
            <c:bubble3D val="0"/>
          </c:dPt>
          <c:dPt>
            <c:idx val="49"/>
            <c:bubble3D val="0"/>
          </c:dPt>
          <c:dPt>
            <c:idx val="50"/>
            <c:bubble3D val="0"/>
          </c:dPt>
          <c:dPt>
            <c:idx val="51"/>
            <c:bubble3D val="0"/>
          </c:dPt>
          <c:dPt>
            <c:idx val="52"/>
            <c:bubble3D val="0"/>
          </c:dPt>
          <c:dPt>
            <c:idx val="53"/>
            <c:bubble3D val="0"/>
          </c:dPt>
          <c:dPt>
            <c:idx val="54"/>
            <c:bubble3D val="0"/>
          </c:dPt>
          <c:dPt>
            <c:idx val="55"/>
            <c:bubble3D val="0"/>
          </c:dPt>
          <c:dPt>
            <c:idx val="56"/>
            <c:bubble3D val="0"/>
          </c:dPt>
          <c:dPt>
            <c:idx val="57"/>
            <c:bubble3D val="0"/>
          </c:dPt>
          <c:dPt>
            <c:idx val="58"/>
            <c:bubble3D val="0"/>
          </c:dPt>
          <c:dPt>
            <c:idx val="59"/>
            <c:bubble3D val="0"/>
          </c:dPt>
          <c:dPt>
            <c:idx val="60"/>
            <c:bubble3D val="0"/>
          </c:dPt>
          <c:dPt>
            <c:idx val="61"/>
            <c:bubble3D val="0"/>
          </c:dPt>
          <c:dPt>
            <c:idx val="62"/>
            <c:bubble3D val="0"/>
          </c:dPt>
          <c:dPt>
            <c:idx val="63"/>
            <c:bubble3D val="0"/>
          </c:dPt>
          <c:dPt>
            <c:idx val="64"/>
            <c:bubble3D val="0"/>
          </c:dPt>
          <c:dPt>
            <c:idx val="65"/>
            <c:bubble3D val="0"/>
          </c:dPt>
          <c:dPt>
            <c:idx val="66"/>
            <c:bubble3D val="0"/>
          </c:dPt>
          <c:dPt>
            <c:idx val="67"/>
            <c:bubble3D val="0"/>
          </c:dPt>
          <c:dPt>
            <c:idx val="68"/>
            <c:bubble3D val="0"/>
          </c:dPt>
          <c:dPt>
            <c:idx val="69"/>
            <c:bubble3D val="0"/>
          </c:dPt>
          <c:dPt>
            <c:idx val="70"/>
            <c:bubble3D val="0"/>
          </c:dPt>
          <c:dPt>
            <c:idx val="71"/>
            <c:bubble3D val="0"/>
          </c:dPt>
          <c:dPt>
            <c:idx val="72"/>
            <c:bubble3D val="0"/>
          </c:dPt>
          <c:dPt>
            <c:idx val="73"/>
            <c:bubble3D val="0"/>
          </c:dPt>
          <c:dPt>
            <c:idx val="74"/>
            <c:bubble3D val="0"/>
          </c:dPt>
          <c:dPt>
            <c:idx val="75"/>
            <c:bubble3D val="0"/>
          </c:dPt>
          <c:dPt>
            <c:idx val="76"/>
            <c:bubble3D val="0"/>
          </c:dPt>
          <c:dPt>
            <c:idx val="77"/>
            <c:bubble3D val="0"/>
          </c:dPt>
          <c:cat>
            <c:strRef>
              <c:f>Results!$B$4:$B$192</c:f>
              <c:strCache>
                <c:ptCount val="18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23-Other</c:v>
                </c:pt>
                <c:pt idx="100">
                  <c:v>23-Other</c:v>
                </c:pt>
                <c:pt idx="101">
                  <c:v>23-Other</c:v>
                </c:pt>
                <c:pt idx="102">
                  <c:v>23-Other</c:v>
                </c:pt>
                <c:pt idx="103">
                  <c:v>23-Other</c:v>
                </c:pt>
                <c:pt idx="104">
                  <c:v>23-Other</c:v>
                </c:pt>
                <c:pt idx="105">
                  <c:v>23-Other</c:v>
                </c:pt>
                <c:pt idx="106">
                  <c:v>23-Other</c:v>
                </c:pt>
                <c:pt idx="107">
                  <c:v>23-Other</c:v>
                </c:pt>
                <c:pt idx="108">
                  <c:v>25-USGS</c:v>
                </c:pt>
                <c:pt idx="109">
                  <c:v>25-USGS</c:v>
                </c:pt>
                <c:pt idx="110">
                  <c:v>25-USGS</c:v>
                </c:pt>
                <c:pt idx="111">
                  <c:v>25-USGS</c:v>
                </c:pt>
                <c:pt idx="112">
                  <c:v>25-USGS</c:v>
                </c:pt>
                <c:pt idx="113">
                  <c:v>25-USGS</c:v>
                </c:pt>
                <c:pt idx="114">
                  <c:v>25-USGS</c:v>
                </c:pt>
                <c:pt idx="115">
                  <c:v>25-USGS</c:v>
                </c:pt>
                <c:pt idx="116">
                  <c:v>25-USGS</c:v>
                </c:pt>
                <c:pt idx="117">
                  <c:v>27-Other</c:v>
                </c:pt>
                <c:pt idx="118">
                  <c:v>27-Other</c:v>
                </c:pt>
                <c:pt idx="119">
                  <c:v>27-Other</c:v>
                </c:pt>
                <c:pt idx="120">
                  <c:v>27-Other</c:v>
                </c:pt>
                <c:pt idx="121">
                  <c:v>27-Other</c:v>
                </c:pt>
                <c:pt idx="122">
                  <c:v>27-Other</c:v>
                </c:pt>
                <c:pt idx="123">
                  <c:v>27-Other</c:v>
                </c:pt>
                <c:pt idx="124">
                  <c:v>27-Other</c:v>
                </c:pt>
                <c:pt idx="125">
                  <c:v>27-Other</c:v>
                </c:pt>
                <c:pt idx="126">
                  <c:v>28-Other</c:v>
                </c:pt>
                <c:pt idx="127">
                  <c:v>28-Other</c:v>
                </c:pt>
                <c:pt idx="128">
                  <c:v>28-Other</c:v>
                </c:pt>
                <c:pt idx="129">
                  <c:v>28-Other</c:v>
                </c:pt>
                <c:pt idx="130">
                  <c:v>28-Other</c:v>
                </c:pt>
                <c:pt idx="131">
                  <c:v>28-Other</c:v>
                </c:pt>
                <c:pt idx="132">
                  <c:v>28-Other</c:v>
                </c:pt>
                <c:pt idx="133">
                  <c:v>28-Other</c:v>
                </c:pt>
                <c:pt idx="134">
                  <c:v>28-Other</c:v>
                </c:pt>
                <c:pt idx="135">
                  <c:v>29-Other</c:v>
                </c:pt>
                <c:pt idx="136">
                  <c:v>29-Other</c:v>
                </c:pt>
                <c:pt idx="137">
                  <c:v>29-Other</c:v>
                </c:pt>
                <c:pt idx="138">
                  <c:v>29-Other</c:v>
                </c:pt>
                <c:pt idx="139">
                  <c:v>29-Other</c:v>
                </c:pt>
                <c:pt idx="140">
                  <c:v>29-Other</c:v>
                </c:pt>
                <c:pt idx="141">
                  <c:v>29-Other</c:v>
                </c:pt>
                <c:pt idx="142">
                  <c:v>29-Other</c:v>
                </c:pt>
                <c:pt idx="143">
                  <c:v>29-Other</c:v>
                </c:pt>
                <c:pt idx="144">
                  <c:v>30-Other</c:v>
                </c:pt>
                <c:pt idx="145">
                  <c:v>30-Other</c:v>
                </c:pt>
                <c:pt idx="146">
                  <c:v>30-Other</c:v>
                </c:pt>
                <c:pt idx="147">
                  <c:v>30-Other</c:v>
                </c:pt>
                <c:pt idx="148">
                  <c:v>30-Other</c:v>
                </c:pt>
                <c:pt idx="149">
                  <c:v>30-Other</c:v>
                </c:pt>
                <c:pt idx="150">
                  <c:v>30-Other</c:v>
                </c:pt>
                <c:pt idx="151">
                  <c:v>30-Other</c:v>
                </c:pt>
                <c:pt idx="152">
                  <c:v>30-Other</c:v>
                </c:pt>
                <c:pt idx="153">
                  <c:v>31-Other</c:v>
                </c:pt>
                <c:pt idx="154">
                  <c:v>31-Other</c:v>
                </c:pt>
                <c:pt idx="155">
                  <c:v>31-Other</c:v>
                </c:pt>
                <c:pt idx="156">
                  <c:v>31-Other</c:v>
                </c:pt>
                <c:pt idx="157">
                  <c:v>31-Other</c:v>
                </c:pt>
                <c:pt idx="158">
                  <c:v>31-Other</c:v>
                </c:pt>
                <c:pt idx="159">
                  <c:v>31-Other</c:v>
                </c:pt>
                <c:pt idx="160">
                  <c:v>31-Other</c:v>
                </c:pt>
                <c:pt idx="161">
                  <c:v>31-Other</c:v>
                </c:pt>
                <c:pt idx="162">
                  <c:v>34-Other</c:v>
                </c:pt>
                <c:pt idx="163">
                  <c:v>34-Other</c:v>
                </c:pt>
                <c:pt idx="164">
                  <c:v>34-Other</c:v>
                </c:pt>
                <c:pt idx="165">
                  <c:v>34-Other</c:v>
                </c:pt>
                <c:pt idx="166">
                  <c:v>34-Other</c:v>
                </c:pt>
                <c:pt idx="167">
                  <c:v>34-Other</c:v>
                </c:pt>
                <c:pt idx="168">
                  <c:v>34-Other</c:v>
                </c:pt>
                <c:pt idx="169">
                  <c:v>34-Other</c:v>
                </c:pt>
                <c:pt idx="170">
                  <c:v>34-Other</c:v>
                </c:pt>
                <c:pt idx="171">
                  <c:v>36-Other</c:v>
                </c:pt>
                <c:pt idx="172">
                  <c:v>36-Other</c:v>
                </c:pt>
                <c:pt idx="173">
                  <c:v>36-Other</c:v>
                </c:pt>
                <c:pt idx="174">
                  <c:v>36-Other</c:v>
                </c:pt>
                <c:pt idx="175">
                  <c:v>36-Other</c:v>
                </c:pt>
                <c:pt idx="176">
                  <c:v>36-Other</c:v>
                </c:pt>
                <c:pt idx="177">
                  <c:v>36-Other</c:v>
                </c:pt>
                <c:pt idx="178">
                  <c:v>36-Other</c:v>
                </c:pt>
                <c:pt idx="179">
                  <c:v>36-Other</c:v>
                </c:pt>
                <c:pt idx="180">
                  <c:v>40-Other</c:v>
                </c:pt>
                <c:pt idx="181">
                  <c:v>40-Other</c:v>
                </c:pt>
                <c:pt idx="182">
                  <c:v>40-Other</c:v>
                </c:pt>
                <c:pt idx="183">
                  <c:v>40-Other</c:v>
                </c:pt>
                <c:pt idx="184">
                  <c:v>40-Other</c:v>
                </c:pt>
                <c:pt idx="185">
                  <c:v>40-Other</c:v>
                </c:pt>
                <c:pt idx="186">
                  <c:v>40-Other</c:v>
                </c:pt>
                <c:pt idx="187">
                  <c:v>40-Other</c:v>
                </c:pt>
                <c:pt idx="188">
                  <c:v>40-Other</c:v>
                </c:pt>
              </c:strCache>
            </c:strRef>
          </c:cat>
          <c:val>
            <c:numRef>
              <c:f>Results!$S$4:$S$192</c:f>
              <c:numCache>
                <c:formatCode>0.00</c:formatCode>
                <c:ptCount val="189"/>
                <c:pt idx="0">
                  <c:v>-6.6666666666666625</c:v>
                </c:pt>
                <c:pt idx="1">
                  <c:v>-5.4838709677419359</c:v>
                </c:pt>
                <c:pt idx="2">
                  <c:v>-5.5187637969094965</c:v>
                </c:pt>
                <c:pt idx="3">
                  <c:v>-13.461538461538472</c:v>
                </c:pt>
                <c:pt idx="4">
                  <c:v>-1.9685039370078756</c:v>
                </c:pt>
                <c:pt idx="5">
                  <c:v>-5.755894590846049</c:v>
                </c:pt>
                <c:pt idx="6">
                  <c:v>-2.0267949158364877</c:v>
                </c:pt>
                <c:pt idx="7">
                  <c:v>-1.7634238161283968</c:v>
                </c:pt>
                <c:pt idx="8">
                  <c:v>-0.81395997100965412</c:v>
                </c:pt>
                <c:pt idx="9">
                  <c:v>-2.2935779816513784</c:v>
                </c:pt>
                <c:pt idx="10">
                  <c:v>-0.32894736842103928</c:v>
                </c:pt>
                <c:pt idx="11">
                  <c:v>-1.6470588235294261</c:v>
                </c:pt>
                <c:pt idx="12">
                  <c:v>-1.8108651911468636</c:v>
                </c:pt>
                <c:pt idx="13">
                  <c:v>-0.95147478591817403</c:v>
                </c:pt>
                <c:pt idx="14">
                  <c:v>-2.9369627507163267</c:v>
                </c:pt>
                <c:pt idx="15">
                  <c:v>1.566224038134167</c:v>
                </c:pt>
                <c:pt idx="16">
                  <c:v>1.8786692759295385</c:v>
                </c:pt>
                <c:pt idx="17">
                  <c:v>-0.4813343034644843</c:v>
                </c:pt>
                <c:pt idx="18">
                  <c:v>7.359307359307345</c:v>
                </c:pt>
                <c:pt idx="19">
                  <c:v>1.7964071856287525</c:v>
                </c:pt>
                <c:pt idx="20">
                  <c:v>-6.5909090909090899</c:v>
                </c:pt>
                <c:pt idx="21">
                  <c:v>-3.9325842696629296</c:v>
                </c:pt>
                <c:pt idx="22">
                  <c:v>-3.0858244937319266</c:v>
                </c:pt>
                <c:pt idx="23">
                  <c:v>-3.5075653370013713</c:v>
                </c:pt>
                <c:pt idx="24">
                  <c:v>-4.3117744610281967</c:v>
                </c:pt>
                <c:pt idx="25">
                  <c:v>-5.3187250996015942</c:v>
                </c:pt>
                <c:pt idx="26">
                  <c:v>-1.7349719179224887</c:v>
                </c:pt>
                <c:pt idx="27">
                  <c:v>0.71942446043166286</c:v>
                </c:pt>
                <c:pt idx="28">
                  <c:v>0</c:v>
                </c:pt>
                <c:pt idx="29">
                  <c:v>-0.24509803921569329</c:v>
                </c:pt>
                <c:pt idx="30">
                  <c:v>-7.1942446043165535</c:v>
                </c:pt>
                <c:pt idx="31">
                  <c:v>-12.27080394922425</c:v>
                </c:pt>
                <c:pt idx="32">
                  <c:v>-5.5477528089887578</c:v>
                </c:pt>
                <c:pt idx="33">
                  <c:v>-7.0633263743910879</c:v>
                </c:pt>
                <c:pt idx="34">
                  <c:v>-8.460934432665896</c:v>
                </c:pt>
                <c:pt idx="35">
                  <c:v>-4.7740363314133827</c:v>
                </c:pt>
                <c:pt idx="36">
                  <c:v>-0.87336244541484187</c:v>
                </c:pt>
                <c:pt idx="37">
                  <c:v>1.9830028328611877</c:v>
                </c:pt>
                <c:pt idx="38">
                  <c:v>3.1553398058252489</c:v>
                </c:pt>
                <c:pt idx="39">
                  <c:v>-1.9455252918287955</c:v>
                </c:pt>
                <c:pt idx="40">
                  <c:v>-2.9702970297029725</c:v>
                </c:pt>
                <c:pt idx="41">
                  <c:v>-3.4066713981547188</c:v>
                </c:pt>
                <c:pt idx="42">
                  <c:v>34.521768940692496</c:v>
                </c:pt>
                <c:pt idx="43">
                  <c:v>1.6068052930056618</c:v>
                </c:pt>
                <c:pt idx="45">
                  <c:v>1.7937219730941751</c:v>
                </c:pt>
                <c:pt idx="46">
                  <c:v>-2.7355623100303892</c:v>
                </c:pt>
                <c:pt idx="47">
                  <c:v>-2.1231422505307873</c:v>
                </c:pt>
                <c:pt idx="48">
                  <c:v>-0.95238095238095333</c:v>
                </c:pt>
                <c:pt idx="49">
                  <c:v>-3.813155386081986</c:v>
                </c:pt>
                <c:pt idx="50">
                  <c:v>-4.4210526315789664</c:v>
                </c:pt>
                <c:pt idx="51">
                  <c:v>-37.479488021004258</c:v>
                </c:pt>
                <c:pt idx="52">
                  <c:v>-1.7255057516858363</c:v>
                </c:pt>
                <c:pt idx="53">
                  <c:v>-5.5678303137428191</c:v>
                </c:pt>
                <c:pt idx="54">
                  <c:v>4.5871559633027568</c:v>
                </c:pt>
                <c:pt idx="55">
                  <c:v>2.710027100271005</c:v>
                </c:pt>
                <c:pt idx="56">
                  <c:v>1.6720226274475251E-14</c:v>
                </c:pt>
                <c:pt idx="57">
                  <c:v>-1.3333333333333319</c:v>
                </c:pt>
                <c:pt idx="58">
                  <c:v>-4.603330068560231</c:v>
                </c:pt>
                <c:pt idx="59">
                  <c:v>-3.4364261168384722</c:v>
                </c:pt>
                <c:pt idx="60">
                  <c:v>-0.5100306018361106</c:v>
                </c:pt>
                <c:pt idx="61">
                  <c:v>-1.834862385321091</c:v>
                </c:pt>
                <c:pt idx="62">
                  <c:v>-0.66034071361188618</c:v>
                </c:pt>
                <c:pt idx="63">
                  <c:v>-14.847161572052403</c:v>
                </c:pt>
                <c:pt idx="64">
                  <c:v>-0.34129692832764297</c:v>
                </c:pt>
                <c:pt idx="65">
                  <c:v>-8.19277108433735</c:v>
                </c:pt>
                <c:pt idx="66">
                  <c:v>-8.9184060721062544</c:v>
                </c:pt>
                <c:pt idx="67">
                  <c:v>-2.6217228464419451</c:v>
                </c:pt>
                <c:pt idx="68">
                  <c:v>-3.6516853932584339</c:v>
                </c:pt>
                <c:pt idx="69">
                  <c:v>-4.3637574950033304</c:v>
                </c:pt>
                <c:pt idx="70">
                  <c:v>-3.3710093198492883</c:v>
                </c:pt>
                <c:pt idx="71">
                  <c:v>-2.3324262786694083</c:v>
                </c:pt>
                <c:pt idx="72">
                  <c:v>-0.4048582995951393</c:v>
                </c:pt>
                <c:pt idx="73">
                  <c:v>-9.0342679127725756</c:v>
                </c:pt>
                <c:pt idx="74">
                  <c:v>1.6091954022988648</c:v>
                </c:pt>
                <c:pt idx="75">
                  <c:v>-0.19342359767890896</c:v>
                </c:pt>
                <c:pt idx="76">
                  <c:v>-2.3300970873786535</c:v>
                </c:pt>
                <c:pt idx="77">
                  <c:v>-1.9815994338287308</c:v>
                </c:pt>
                <c:pt idx="78">
                  <c:v>-2.9675638371290534</c:v>
                </c:pt>
                <c:pt idx="79">
                  <c:v>-3.1084005508557904</c:v>
                </c:pt>
                <c:pt idx="80">
                  <c:v>-2.5294924554183829</c:v>
                </c:pt>
                <c:pt idx="81">
                  <c:v>14.893617021276595</c:v>
                </c:pt>
                <c:pt idx="82">
                  <c:v>28.013029315960924</c:v>
                </c:pt>
                <c:pt idx="83">
                  <c:v>5.2238805970149196</c:v>
                </c:pt>
                <c:pt idx="84">
                  <c:v>12.828947368421042</c:v>
                </c:pt>
                <c:pt idx="85">
                  <c:v>7.4218750000000098</c:v>
                </c:pt>
                <c:pt idx="86">
                  <c:v>-9.6994535519125602</c:v>
                </c:pt>
                <c:pt idx="87">
                  <c:v>-3.5603180089872026</c:v>
                </c:pt>
                <c:pt idx="88">
                  <c:v>-4.6082053276297881</c:v>
                </c:pt>
                <c:pt idx="89">
                  <c:v>-1.6479319000327408</c:v>
                </c:pt>
                <c:pt idx="90">
                  <c:v>-1.0101010101010042</c:v>
                </c:pt>
                <c:pt idx="91">
                  <c:v>-2.0270270270270263</c:v>
                </c:pt>
                <c:pt idx="92">
                  <c:v>-5.9523809523809419</c:v>
                </c:pt>
                <c:pt idx="93">
                  <c:v>-10.441767068273098</c:v>
                </c:pt>
                <c:pt idx="94">
                  <c:v>-7.9457364341085261</c:v>
                </c:pt>
                <c:pt idx="95">
                  <c:v>-5.4655870445344101</c:v>
                </c:pt>
                <c:pt idx="96">
                  <c:v>-2.2612217347283101</c:v>
                </c:pt>
                <c:pt idx="97">
                  <c:v>-1.3484740951028993</c:v>
                </c:pt>
                <c:pt idx="98">
                  <c:v>-0.819672131147549</c:v>
                </c:pt>
                <c:pt idx="99">
                  <c:v>8.108108108108123</c:v>
                </c:pt>
                <c:pt idx="100">
                  <c:v>0.65359477124182608</c:v>
                </c:pt>
                <c:pt idx="101">
                  <c:v>-4.2183622828784122</c:v>
                </c:pt>
                <c:pt idx="103">
                  <c:v>-10.935960591133016</c:v>
                </c:pt>
                <c:pt idx="104">
                  <c:v>-2.9452054794520723</c:v>
                </c:pt>
                <c:pt idx="105">
                  <c:v>-0.81163341224214181</c:v>
                </c:pt>
                <c:pt idx="106">
                  <c:v>1.095617529880468</c:v>
                </c:pt>
                <c:pt idx="107">
                  <c:v>-2.1800632384756136</c:v>
                </c:pt>
                <c:pt idx="108">
                  <c:v>-3.1390134529147948</c:v>
                </c:pt>
                <c:pt idx="109">
                  <c:v>-1.3029315960912085</c:v>
                </c:pt>
                <c:pt idx="110">
                  <c:v>-7.1588366890380337</c:v>
                </c:pt>
                <c:pt idx="111">
                  <c:v>-4.0076335877862679</c:v>
                </c:pt>
                <c:pt idx="112">
                  <c:v>-4.8158640226628959</c:v>
                </c:pt>
                <c:pt idx="113">
                  <c:v>-3.7583892617449628</c:v>
                </c:pt>
                <c:pt idx="114">
                  <c:v>-2.3089983022071401</c:v>
                </c:pt>
                <c:pt idx="115">
                  <c:v>-1.1676231941420863</c:v>
                </c:pt>
                <c:pt idx="116">
                  <c:v>-1.976087678512126</c:v>
                </c:pt>
                <c:pt idx="117">
                  <c:v>-16.599190283400809</c:v>
                </c:pt>
                <c:pt idx="118">
                  <c:v>-11.444141689373302</c:v>
                </c:pt>
                <c:pt idx="119">
                  <c:v>-18.367346938775505</c:v>
                </c:pt>
                <c:pt idx="120">
                  <c:v>-15.234374999999991</c:v>
                </c:pt>
                <c:pt idx="121">
                  <c:v>-5.4687499999999947</c:v>
                </c:pt>
                <c:pt idx="122">
                  <c:v>-5.7588075880758858</c:v>
                </c:pt>
                <c:pt idx="123">
                  <c:v>-3.4891598915989266</c:v>
                </c:pt>
                <c:pt idx="124">
                  <c:v>-2.8082323523754678</c:v>
                </c:pt>
                <c:pt idx="125">
                  <c:v>-2.1052631578947389</c:v>
                </c:pt>
                <c:pt idx="126">
                  <c:v>-19.920318725099595</c:v>
                </c:pt>
                <c:pt idx="127">
                  <c:v>-25.796178343949034</c:v>
                </c:pt>
                <c:pt idx="128">
                  <c:v>-19.124423963133644</c:v>
                </c:pt>
                <c:pt idx="129">
                  <c:v>-15.74074074074074</c:v>
                </c:pt>
                <c:pt idx="130">
                  <c:v>-13.055818353831604</c:v>
                </c:pt>
                <c:pt idx="131">
                  <c:v>-12.322946175637393</c:v>
                </c:pt>
                <c:pt idx="132">
                  <c:v>-11.550255536626912</c:v>
                </c:pt>
                <c:pt idx="133">
                  <c:v>-9.4798152239405553</c:v>
                </c:pt>
                <c:pt idx="134">
                  <c:v>-3.4316175245710401</c:v>
                </c:pt>
                <c:pt idx="135">
                  <c:v>-9.7014925373134382</c:v>
                </c:pt>
                <c:pt idx="136">
                  <c:v>-7.2386058981233274</c:v>
                </c:pt>
                <c:pt idx="137">
                  <c:v>-4.7619047619047592</c:v>
                </c:pt>
                <c:pt idx="138">
                  <c:v>-5.6818181818181861</c:v>
                </c:pt>
                <c:pt idx="139">
                  <c:v>-4.2074363992172064</c:v>
                </c:pt>
                <c:pt idx="140">
                  <c:v>-2.9187817258883206</c:v>
                </c:pt>
                <c:pt idx="141">
                  <c:v>-1.9467213114754041</c:v>
                </c:pt>
                <c:pt idx="142">
                  <c:v>-1.6599999999999948</c:v>
                </c:pt>
                <c:pt idx="143">
                  <c:v>-0.76403499058797664</c:v>
                </c:pt>
                <c:pt idx="144">
                  <c:v>-46.368715083798882</c:v>
                </c:pt>
                <c:pt idx="145">
                  <c:v>-7.2131147540983624</c:v>
                </c:pt>
                <c:pt idx="146">
                  <c:v>-22.222222222222221</c:v>
                </c:pt>
                <c:pt idx="147">
                  <c:v>-6.6413662239089124</c:v>
                </c:pt>
                <c:pt idx="148">
                  <c:v>-3.4046692607003921</c:v>
                </c:pt>
                <c:pt idx="149">
                  <c:v>-3.0410183875530397</c:v>
                </c:pt>
                <c:pt idx="150">
                  <c:v>-3.8056405028882052</c:v>
                </c:pt>
                <c:pt idx="151">
                  <c:v>-3.2541425434218478</c:v>
                </c:pt>
                <c:pt idx="152">
                  <c:v>-1.5757643011707252</c:v>
                </c:pt>
                <c:pt idx="153">
                  <c:v>-17.351598173515974</c:v>
                </c:pt>
                <c:pt idx="154">
                  <c:v>-9.287925696594435</c:v>
                </c:pt>
                <c:pt idx="155">
                  <c:v>-12.594458438287148</c:v>
                </c:pt>
                <c:pt idx="156">
                  <c:v>-9.3686354378818741</c:v>
                </c:pt>
                <c:pt idx="157">
                  <c:v>-8.2995951417004044</c:v>
                </c:pt>
                <c:pt idx="158">
                  <c:v>-6.9062720225510947</c:v>
                </c:pt>
                <c:pt idx="159">
                  <c:v>-6.0626702997275332</c:v>
                </c:pt>
                <c:pt idx="160">
                  <c:v>-6.2925851703406783</c:v>
                </c:pt>
                <c:pt idx="161">
                  <c:v>-1.2006003001500785</c:v>
                </c:pt>
                <c:pt idx="162">
                  <c:v>5.5555555555555571</c:v>
                </c:pt>
                <c:pt idx="163">
                  <c:v>3.9999999999999933</c:v>
                </c:pt>
                <c:pt idx="164">
                  <c:v>4.1564792176039127</c:v>
                </c:pt>
                <c:pt idx="165">
                  <c:v>2.1194605009633847</c:v>
                </c:pt>
                <c:pt idx="166">
                  <c:v>-2.8368794326241242</c:v>
                </c:pt>
                <c:pt idx="167">
                  <c:v>0.35112359550561828</c:v>
                </c:pt>
                <c:pt idx="168">
                  <c:v>1.4553014553014683</c:v>
                </c:pt>
                <c:pt idx="169">
                  <c:v>-0.36151837718417829</c:v>
                </c:pt>
                <c:pt idx="170">
                  <c:v>-0.6739214494835104</c:v>
                </c:pt>
                <c:pt idx="171">
                  <c:v>-0.44444444444444176</c:v>
                </c:pt>
                <c:pt idx="172">
                  <c:v>1.2121212121212046</c:v>
                </c:pt>
                <c:pt idx="173">
                  <c:v>-0.70588235294116408</c:v>
                </c:pt>
                <c:pt idx="174">
                  <c:v>-1.4571948998178543</c:v>
                </c:pt>
                <c:pt idx="175">
                  <c:v>-2.9296875000000022</c:v>
                </c:pt>
                <c:pt idx="176">
                  <c:v>-3.3937975424224693</c:v>
                </c:pt>
                <c:pt idx="177">
                  <c:v>-2.9351535836177467</c:v>
                </c:pt>
                <c:pt idx="178">
                  <c:v>-2.4004683840749372</c:v>
                </c:pt>
                <c:pt idx="179">
                  <c:v>-1.4556121319459814</c:v>
                </c:pt>
                <c:pt idx="180">
                  <c:v>-45.108695652173914</c:v>
                </c:pt>
                <c:pt idx="181">
                  <c:v>-21.201413427561832</c:v>
                </c:pt>
                <c:pt idx="182">
                  <c:v>-20.347394540942943</c:v>
                </c:pt>
                <c:pt idx="183">
                  <c:v>-10.4906937394247</c:v>
                </c:pt>
                <c:pt idx="184">
                  <c:v>-11.06679960119641</c:v>
                </c:pt>
                <c:pt idx="185">
                  <c:v>-10.672210672210689</c:v>
                </c:pt>
                <c:pt idx="186">
                  <c:v>-8.7964541425161915</c:v>
                </c:pt>
                <c:pt idx="187">
                  <c:v>-13.581707076680457</c:v>
                </c:pt>
                <c:pt idx="188">
                  <c:v>-9.1569606211869115</c:v>
                </c:pt>
              </c:numCache>
            </c:numRef>
          </c:val>
          <c:smooth val="0"/>
        </c:ser>
        <c:ser>
          <c:idx val="1"/>
          <c:order val="1"/>
          <c:tx>
            <c:v>Median (-2.97 %)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Results!$B$4:$B$192</c:f>
              <c:strCache>
                <c:ptCount val="18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23-Other</c:v>
                </c:pt>
                <c:pt idx="100">
                  <c:v>23-Other</c:v>
                </c:pt>
                <c:pt idx="101">
                  <c:v>23-Other</c:v>
                </c:pt>
                <c:pt idx="102">
                  <c:v>23-Other</c:v>
                </c:pt>
                <c:pt idx="103">
                  <c:v>23-Other</c:v>
                </c:pt>
                <c:pt idx="104">
                  <c:v>23-Other</c:v>
                </c:pt>
                <c:pt idx="105">
                  <c:v>23-Other</c:v>
                </c:pt>
                <c:pt idx="106">
                  <c:v>23-Other</c:v>
                </c:pt>
                <c:pt idx="107">
                  <c:v>23-Other</c:v>
                </c:pt>
                <c:pt idx="108">
                  <c:v>25-USGS</c:v>
                </c:pt>
                <c:pt idx="109">
                  <c:v>25-USGS</c:v>
                </c:pt>
                <c:pt idx="110">
                  <c:v>25-USGS</c:v>
                </c:pt>
                <c:pt idx="111">
                  <c:v>25-USGS</c:v>
                </c:pt>
                <c:pt idx="112">
                  <c:v>25-USGS</c:v>
                </c:pt>
                <c:pt idx="113">
                  <c:v>25-USGS</c:v>
                </c:pt>
                <c:pt idx="114">
                  <c:v>25-USGS</c:v>
                </c:pt>
                <c:pt idx="115">
                  <c:v>25-USGS</c:v>
                </c:pt>
                <c:pt idx="116">
                  <c:v>25-USGS</c:v>
                </c:pt>
                <c:pt idx="117">
                  <c:v>27-Other</c:v>
                </c:pt>
                <c:pt idx="118">
                  <c:v>27-Other</c:v>
                </c:pt>
                <c:pt idx="119">
                  <c:v>27-Other</c:v>
                </c:pt>
                <c:pt idx="120">
                  <c:v>27-Other</c:v>
                </c:pt>
                <c:pt idx="121">
                  <c:v>27-Other</c:v>
                </c:pt>
                <c:pt idx="122">
                  <c:v>27-Other</c:v>
                </c:pt>
                <c:pt idx="123">
                  <c:v>27-Other</c:v>
                </c:pt>
                <c:pt idx="124">
                  <c:v>27-Other</c:v>
                </c:pt>
                <c:pt idx="125">
                  <c:v>27-Other</c:v>
                </c:pt>
                <c:pt idx="126">
                  <c:v>28-Other</c:v>
                </c:pt>
                <c:pt idx="127">
                  <c:v>28-Other</c:v>
                </c:pt>
                <c:pt idx="128">
                  <c:v>28-Other</c:v>
                </c:pt>
                <c:pt idx="129">
                  <c:v>28-Other</c:v>
                </c:pt>
                <c:pt idx="130">
                  <c:v>28-Other</c:v>
                </c:pt>
                <c:pt idx="131">
                  <c:v>28-Other</c:v>
                </c:pt>
                <c:pt idx="132">
                  <c:v>28-Other</c:v>
                </c:pt>
                <c:pt idx="133">
                  <c:v>28-Other</c:v>
                </c:pt>
                <c:pt idx="134">
                  <c:v>28-Other</c:v>
                </c:pt>
                <c:pt idx="135">
                  <c:v>29-Other</c:v>
                </c:pt>
                <c:pt idx="136">
                  <c:v>29-Other</c:v>
                </c:pt>
                <c:pt idx="137">
                  <c:v>29-Other</c:v>
                </c:pt>
                <c:pt idx="138">
                  <c:v>29-Other</c:v>
                </c:pt>
                <c:pt idx="139">
                  <c:v>29-Other</c:v>
                </c:pt>
                <c:pt idx="140">
                  <c:v>29-Other</c:v>
                </c:pt>
                <c:pt idx="141">
                  <c:v>29-Other</c:v>
                </c:pt>
                <c:pt idx="142">
                  <c:v>29-Other</c:v>
                </c:pt>
                <c:pt idx="143">
                  <c:v>29-Other</c:v>
                </c:pt>
                <c:pt idx="144">
                  <c:v>30-Other</c:v>
                </c:pt>
                <c:pt idx="145">
                  <c:v>30-Other</c:v>
                </c:pt>
                <c:pt idx="146">
                  <c:v>30-Other</c:v>
                </c:pt>
                <c:pt idx="147">
                  <c:v>30-Other</c:v>
                </c:pt>
                <c:pt idx="148">
                  <c:v>30-Other</c:v>
                </c:pt>
                <c:pt idx="149">
                  <c:v>30-Other</c:v>
                </c:pt>
                <c:pt idx="150">
                  <c:v>30-Other</c:v>
                </c:pt>
                <c:pt idx="151">
                  <c:v>30-Other</c:v>
                </c:pt>
                <c:pt idx="152">
                  <c:v>30-Other</c:v>
                </c:pt>
                <c:pt idx="153">
                  <c:v>31-Other</c:v>
                </c:pt>
                <c:pt idx="154">
                  <c:v>31-Other</c:v>
                </c:pt>
                <c:pt idx="155">
                  <c:v>31-Other</c:v>
                </c:pt>
                <c:pt idx="156">
                  <c:v>31-Other</c:v>
                </c:pt>
                <c:pt idx="157">
                  <c:v>31-Other</c:v>
                </c:pt>
                <c:pt idx="158">
                  <c:v>31-Other</c:v>
                </c:pt>
                <c:pt idx="159">
                  <c:v>31-Other</c:v>
                </c:pt>
                <c:pt idx="160">
                  <c:v>31-Other</c:v>
                </c:pt>
                <c:pt idx="161">
                  <c:v>31-Other</c:v>
                </c:pt>
                <c:pt idx="162">
                  <c:v>34-Other</c:v>
                </c:pt>
                <c:pt idx="163">
                  <c:v>34-Other</c:v>
                </c:pt>
                <c:pt idx="164">
                  <c:v>34-Other</c:v>
                </c:pt>
                <c:pt idx="165">
                  <c:v>34-Other</c:v>
                </c:pt>
                <c:pt idx="166">
                  <c:v>34-Other</c:v>
                </c:pt>
                <c:pt idx="167">
                  <c:v>34-Other</c:v>
                </c:pt>
                <c:pt idx="168">
                  <c:v>34-Other</c:v>
                </c:pt>
                <c:pt idx="169">
                  <c:v>34-Other</c:v>
                </c:pt>
                <c:pt idx="170">
                  <c:v>34-Other</c:v>
                </c:pt>
                <c:pt idx="171">
                  <c:v>36-Other</c:v>
                </c:pt>
                <c:pt idx="172">
                  <c:v>36-Other</c:v>
                </c:pt>
                <c:pt idx="173">
                  <c:v>36-Other</c:v>
                </c:pt>
                <c:pt idx="174">
                  <c:v>36-Other</c:v>
                </c:pt>
                <c:pt idx="175">
                  <c:v>36-Other</c:v>
                </c:pt>
                <c:pt idx="176">
                  <c:v>36-Other</c:v>
                </c:pt>
                <c:pt idx="177">
                  <c:v>36-Other</c:v>
                </c:pt>
                <c:pt idx="178">
                  <c:v>36-Other</c:v>
                </c:pt>
                <c:pt idx="179">
                  <c:v>36-Other</c:v>
                </c:pt>
                <c:pt idx="180">
                  <c:v>40-Other</c:v>
                </c:pt>
                <c:pt idx="181">
                  <c:v>40-Other</c:v>
                </c:pt>
                <c:pt idx="182">
                  <c:v>40-Other</c:v>
                </c:pt>
                <c:pt idx="183">
                  <c:v>40-Other</c:v>
                </c:pt>
                <c:pt idx="184">
                  <c:v>40-Other</c:v>
                </c:pt>
                <c:pt idx="185">
                  <c:v>40-Other</c:v>
                </c:pt>
                <c:pt idx="186">
                  <c:v>40-Other</c:v>
                </c:pt>
                <c:pt idx="187">
                  <c:v>40-Other</c:v>
                </c:pt>
                <c:pt idx="188">
                  <c:v>40-Other</c:v>
                </c:pt>
              </c:strCache>
            </c:strRef>
          </c:cat>
          <c:val>
            <c:numRef>
              <c:f>Results!$AF$4:$AF$192</c:f>
              <c:numCache>
                <c:formatCode>0.00</c:formatCode>
                <c:ptCount val="189"/>
                <c:pt idx="0">
                  <c:v>-2.9702970297029725</c:v>
                </c:pt>
                <c:pt idx="1">
                  <c:v>-2.9702970297029725</c:v>
                </c:pt>
                <c:pt idx="2">
                  <c:v>-2.9702970297029725</c:v>
                </c:pt>
                <c:pt idx="3">
                  <c:v>-2.9702970297029725</c:v>
                </c:pt>
                <c:pt idx="4">
                  <c:v>-2.9702970297029725</c:v>
                </c:pt>
                <c:pt idx="5">
                  <c:v>-2.9702970297029725</c:v>
                </c:pt>
                <c:pt idx="6">
                  <c:v>-2.9702970297029725</c:v>
                </c:pt>
                <c:pt idx="7">
                  <c:v>-2.9702970297029725</c:v>
                </c:pt>
                <c:pt idx="8">
                  <c:v>-2.9702970297029725</c:v>
                </c:pt>
                <c:pt idx="9">
                  <c:v>-2.9702970297029725</c:v>
                </c:pt>
                <c:pt idx="10">
                  <c:v>-2.9702970297029725</c:v>
                </c:pt>
                <c:pt idx="11">
                  <c:v>-2.9702970297029725</c:v>
                </c:pt>
                <c:pt idx="12">
                  <c:v>-2.9702970297029725</c:v>
                </c:pt>
                <c:pt idx="13">
                  <c:v>-2.9702970297029725</c:v>
                </c:pt>
                <c:pt idx="14">
                  <c:v>-2.9702970297029725</c:v>
                </c:pt>
                <c:pt idx="15">
                  <c:v>-2.9702970297029725</c:v>
                </c:pt>
                <c:pt idx="16">
                  <c:v>-2.9702970297029725</c:v>
                </c:pt>
                <c:pt idx="17">
                  <c:v>-2.9702970297029725</c:v>
                </c:pt>
                <c:pt idx="18">
                  <c:v>-2.9702970297029725</c:v>
                </c:pt>
                <c:pt idx="19">
                  <c:v>-2.9702970297029725</c:v>
                </c:pt>
                <c:pt idx="20">
                  <c:v>-2.9702970297029725</c:v>
                </c:pt>
                <c:pt idx="21">
                  <c:v>-2.9702970297029725</c:v>
                </c:pt>
                <c:pt idx="22">
                  <c:v>-2.9702970297029725</c:v>
                </c:pt>
                <c:pt idx="23">
                  <c:v>-2.9702970297029725</c:v>
                </c:pt>
                <c:pt idx="24">
                  <c:v>-2.9702970297029725</c:v>
                </c:pt>
                <c:pt idx="25">
                  <c:v>-2.9702970297029725</c:v>
                </c:pt>
                <c:pt idx="26">
                  <c:v>-2.9702970297029725</c:v>
                </c:pt>
                <c:pt idx="27">
                  <c:v>-2.9702970297029725</c:v>
                </c:pt>
                <c:pt idx="28">
                  <c:v>-2.9702970297029725</c:v>
                </c:pt>
                <c:pt idx="29">
                  <c:v>-2.9702970297029725</c:v>
                </c:pt>
                <c:pt idx="30">
                  <c:v>-2.9702970297029725</c:v>
                </c:pt>
                <c:pt idx="31">
                  <c:v>-2.9702970297029725</c:v>
                </c:pt>
                <c:pt idx="32">
                  <c:v>-2.9702970297029725</c:v>
                </c:pt>
                <c:pt idx="33">
                  <c:v>-2.9702970297029725</c:v>
                </c:pt>
                <c:pt idx="34">
                  <c:v>-2.9702970297029725</c:v>
                </c:pt>
                <c:pt idx="35">
                  <c:v>-2.9702970297029725</c:v>
                </c:pt>
                <c:pt idx="36">
                  <c:v>-2.9702970297029725</c:v>
                </c:pt>
                <c:pt idx="37">
                  <c:v>-2.9702970297029725</c:v>
                </c:pt>
                <c:pt idx="38">
                  <c:v>-2.9702970297029725</c:v>
                </c:pt>
                <c:pt idx="39">
                  <c:v>-2.9702970297029725</c:v>
                </c:pt>
                <c:pt idx="40">
                  <c:v>-2.9702970297029725</c:v>
                </c:pt>
                <c:pt idx="41">
                  <c:v>-2.9702970297029725</c:v>
                </c:pt>
                <c:pt idx="42">
                  <c:v>-2.9702970297029725</c:v>
                </c:pt>
                <c:pt idx="43">
                  <c:v>-2.9702970297029725</c:v>
                </c:pt>
                <c:pt idx="44">
                  <c:v>-2.9702970297029725</c:v>
                </c:pt>
                <c:pt idx="45">
                  <c:v>-2.9702970297029725</c:v>
                </c:pt>
                <c:pt idx="46">
                  <c:v>-2.9702970297029725</c:v>
                </c:pt>
                <c:pt idx="47">
                  <c:v>-2.9702970297029725</c:v>
                </c:pt>
                <c:pt idx="48">
                  <c:v>-2.9702970297029725</c:v>
                </c:pt>
                <c:pt idx="49">
                  <c:v>-2.9702970297029725</c:v>
                </c:pt>
                <c:pt idx="50">
                  <c:v>-2.9702970297029725</c:v>
                </c:pt>
                <c:pt idx="51">
                  <c:v>-2.9702970297029725</c:v>
                </c:pt>
                <c:pt idx="52">
                  <c:v>-2.9702970297029725</c:v>
                </c:pt>
                <c:pt idx="53">
                  <c:v>-2.9702970297029725</c:v>
                </c:pt>
                <c:pt idx="54">
                  <c:v>-2.9702970297029725</c:v>
                </c:pt>
                <c:pt idx="55">
                  <c:v>-2.9702970297029725</c:v>
                </c:pt>
                <c:pt idx="56">
                  <c:v>-2.9702970297029725</c:v>
                </c:pt>
                <c:pt idx="57">
                  <c:v>-2.9702970297029725</c:v>
                </c:pt>
                <c:pt idx="58">
                  <c:v>-2.9702970297029725</c:v>
                </c:pt>
                <c:pt idx="59">
                  <c:v>-2.9702970297029725</c:v>
                </c:pt>
                <c:pt idx="60">
                  <c:v>-2.9702970297029725</c:v>
                </c:pt>
                <c:pt idx="61">
                  <c:v>-2.9702970297029725</c:v>
                </c:pt>
                <c:pt idx="62">
                  <c:v>-2.9702970297029725</c:v>
                </c:pt>
                <c:pt idx="63">
                  <c:v>-2.9702970297029725</c:v>
                </c:pt>
                <c:pt idx="64">
                  <c:v>-2.9702970297029725</c:v>
                </c:pt>
                <c:pt idx="65">
                  <c:v>-2.9702970297029725</c:v>
                </c:pt>
                <c:pt idx="66">
                  <c:v>-2.9702970297029725</c:v>
                </c:pt>
                <c:pt idx="67">
                  <c:v>-2.9702970297029725</c:v>
                </c:pt>
                <c:pt idx="68">
                  <c:v>-2.9702970297029725</c:v>
                </c:pt>
                <c:pt idx="69">
                  <c:v>-2.9702970297029725</c:v>
                </c:pt>
                <c:pt idx="70">
                  <c:v>-2.9702970297029725</c:v>
                </c:pt>
                <c:pt idx="71">
                  <c:v>-2.9702970297029725</c:v>
                </c:pt>
                <c:pt idx="72">
                  <c:v>-2.9702970297029725</c:v>
                </c:pt>
                <c:pt idx="73">
                  <c:v>-2.9702970297029725</c:v>
                </c:pt>
                <c:pt idx="74">
                  <c:v>-2.9702970297029725</c:v>
                </c:pt>
                <c:pt idx="75">
                  <c:v>-2.9702970297029725</c:v>
                </c:pt>
                <c:pt idx="76">
                  <c:v>-2.9702970297029725</c:v>
                </c:pt>
                <c:pt idx="77">
                  <c:v>-2.9702970297029725</c:v>
                </c:pt>
                <c:pt idx="78">
                  <c:v>-2.9702970297029725</c:v>
                </c:pt>
                <c:pt idx="79">
                  <c:v>-2.9702970297029725</c:v>
                </c:pt>
                <c:pt idx="80">
                  <c:v>-2.9702970297029725</c:v>
                </c:pt>
                <c:pt idx="81">
                  <c:v>-2.9702970297029725</c:v>
                </c:pt>
                <c:pt idx="82">
                  <c:v>-2.9702970297029725</c:v>
                </c:pt>
                <c:pt idx="83">
                  <c:v>-2.9702970297029725</c:v>
                </c:pt>
                <c:pt idx="84">
                  <c:v>-2.9702970297029725</c:v>
                </c:pt>
                <c:pt idx="85">
                  <c:v>-2.9702970297029725</c:v>
                </c:pt>
                <c:pt idx="86">
                  <c:v>-2.9702970297029725</c:v>
                </c:pt>
                <c:pt idx="87">
                  <c:v>-2.9702970297029725</c:v>
                </c:pt>
                <c:pt idx="88">
                  <c:v>-2.9702970297029725</c:v>
                </c:pt>
                <c:pt idx="89">
                  <c:v>-2.9702970297029725</c:v>
                </c:pt>
                <c:pt idx="90">
                  <c:v>-2.9702970297029725</c:v>
                </c:pt>
                <c:pt idx="91">
                  <c:v>-2.9702970297029725</c:v>
                </c:pt>
                <c:pt idx="92">
                  <c:v>-2.9702970297029725</c:v>
                </c:pt>
                <c:pt idx="93">
                  <c:v>-2.9702970297029725</c:v>
                </c:pt>
                <c:pt idx="94">
                  <c:v>-2.9702970297029725</c:v>
                </c:pt>
                <c:pt idx="95">
                  <c:v>-2.9702970297029725</c:v>
                </c:pt>
                <c:pt idx="96">
                  <c:v>-2.9702970297029725</c:v>
                </c:pt>
                <c:pt idx="97">
                  <c:v>-2.9702970297029725</c:v>
                </c:pt>
                <c:pt idx="98">
                  <c:v>-2.9702970297029725</c:v>
                </c:pt>
                <c:pt idx="99">
                  <c:v>-2.9702970297029725</c:v>
                </c:pt>
                <c:pt idx="100">
                  <c:v>-2.9702970297029725</c:v>
                </c:pt>
                <c:pt idx="101">
                  <c:v>-2.9702970297029725</c:v>
                </c:pt>
                <c:pt idx="102">
                  <c:v>-2.9702970297029725</c:v>
                </c:pt>
                <c:pt idx="103">
                  <c:v>-2.9702970297029725</c:v>
                </c:pt>
                <c:pt idx="104">
                  <c:v>-2.9702970297029725</c:v>
                </c:pt>
                <c:pt idx="105">
                  <c:v>-2.9702970297029725</c:v>
                </c:pt>
                <c:pt idx="106">
                  <c:v>-2.9702970297029725</c:v>
                </c:pt>
                <c:pt idx="107">
                  <c:v>-2.9702970297029725</c:v>
                </c:pt>
                <c:pt idx="108">
                  <c:v>-2.9702970297029725</c:v>
                </c:pt>
                <c:pt idx="109">
                  <c:v>-2.9702970297029725</c:v>
                </c:pt>
                <c:pt idx="110">
                  <c:v>-2.9702970297029725</c:v>
                </c:pt>
                <c:pt idx="111">
                  <c:v>-2.9702970297029725</c:v>
                </c:pt>
                <c:pt idx="112">
                  <c:v>-2.9702970297029725</c:v>
                </c:pt>
                <c:pt idx="113">
                  <c:v>-2.9702970297029725</c:v>
                </c:pt>
                <c:pt idx="114">
                  <c:v>-2.9702970297029725</c:v>
                </c:pt>
                <c:pt idx="115">
                  <c:v>-2.9702970297029725</c:v>
                </c:pt>
                <c:pt idx="116">
                  <c:v>-2.9702970297029725</c:v>
                </c:pt>
                <c:pt idx="117">
                  <c:v>-2.9702970297029725</c:v>
                </c:pt>
                <c:pt idx="118">
                  <c:v>-2.9702970297029725</c:v>
                </c:pt>
                <c:pt idx="119">
                  <c:v>-2.9702970297029725</c:v>
                </c:pt>
                <c:pt idx="120">
                  <c:v>-2.9702970297029725</c:v>
                </c:pt>
                <c:pt idx="121">
                  <c:v>-2.9702970297029725</c:v>
                </c:pt>
                <c:pt idx="122">
                  <c:v>-2.9702970297029725</c:v>
                </c:pt>
                <c:pt idx="123">
                  <c:v>-2.9702970297029725</c:v>
                </c:pt>
                <c:pt idx="124">
                  <c:v>-2.9702970297029725</c:v>
                </c:pt>
                <c:pt idx="125">
                  <c:v>-2.9702970297029725</c:v>
                </c:pt>
                <c:pt idx="126">
                  <c:v>-2.9702970297029725</c:v>
                </c:pt>
                <c:pt idx="127">
                  <c:v>-2.9702970297029725</c:v>
                </c:pt>
                <c:pt idx="128">
                  <c:v>-2.9702970297029725</c:v>
                </c:pt>
                <c:pt idx="129">
                  <c:v>-2.9702970297029725</c:v>
                </c:pt>
                <c:pt idx="130">
                  <c:v>-2.9702970297029725</c:v>
                </c:pt>
                <c:pt idx="131">
                  <c:v>-2.9702970297029725</c:v>
                </c:pt>
                <c:pt idx="132">
                  <c:v>-2.9702970297029725</c:v>
                </c:pt>
                <c:pt idx="133">
                  <c:v>-2.9702970297029725</c:v>
                </c:pt>
                <c:pt idx="134">
                  <c:v>-2.9702970297029725</c:v>
                </c:pt>
                <c:pt idx="135">
                  <c:v>-2.9702970297029725</c:v>
                </c:pt>
                <c:pt idx="136">
                  <c:v>-2.9702970297029725</c:v>
                </c:pt>
                <c:pt idx="137">
                  <c:v>-2.9702970297029725</c:v>
                </c:pt>
                <c:pt idx="138">
                  <c:v>-2.9702970297029725</c:v>
                </c:pt>
                <c:pt idx="139">
                  <c:v>-2.9702970297029725</c:v>
                </c:pt>
                <c:pt idx="140">
                  <c:v>-2.9702970297029725</c:v>
                </c:pt>
                <c:pt idx="141">
                  <c:v>-2.9702970297029725</c:v>
                </c:pt>
                <c:pt idx="142">
                  <c:v>-2.9702970297029725</c:v>
                </c:pt>
                <c:pt idx="143">
                  <c:v>-2.9702970297029725</c:v>
                </c:pt>
                <c:pt idx="144">
                  <c:v>-2.9702970297029725</c:v>
                </c:pt>
                <c:pt idx="145">
                  <c:v>-2.9702970297029725</c:v>
                </c:pt>
                <c:pt idx="146">
                  <c:v>-2.9702970297029725</c:v>
                </c:pt>
                <c:pt idx="147">
                  <c:v>-2.9702970297029725</c:v>
                </c:pt>
                <c:pt idx="148">
                  <c:v>-2.9702970297029725</c:v>
                </c:pt>
                <c:pt idx="149">
                  <c:v>-2.9702970297029725</c:v>
                </c:pt>
                <c:pt idx="150">
                  <c:v>-2.9702970297029725</c:v>
                </c:pt>
                <c:pt idx="151">
                  <c:v>-2.9702970297029725</c:v>
                </c:pt>
                <c:pt idx="152">
                  <c:v>-2.9702970297029725</c:v>
                </c:pt>
                <c:pt idx="153">
                  <c:v>-2.9702970297029725</c:v>
                </c:pt>
                <c:pt idx="154">
                  <c:v>-2.9702970297029725</c:v>
                </c:pt>
                <c:pt idx="155">
                  <c:v>-2.9702970297029725</c:v>
                </c:pt>
                <c:pt idx="156">
                  <c:v>-2.9702970297029725</c:v>
                </c:pt>
                <c:pt idx="157">
                  <c:v>-2.9702970297029725</c:v>
                </c:pt>
                <c:pt idx="158">
                  <c:v>-2.9702970297029725</c:v>
                </c:pt>
                <c:pt idx="159">
                  <c:v>-2.9702970297029725</c:v>
                </c:pt>
                <c:pt idx="160">
                  <c:v>-2.9702970297029725</c:v>
                </c:pt>
                <c:pt idx="161">
                  <c:v>-2.9702970297029725</c:v>
                </c:pt>
                <c:pt idx="162">
                  <c:v>-2.9702970297029725</c:v>
                </c:pt>
                <c:pt idx="163">
                  <c:v>-2.9702970297029725</c:v>
                </c:pt>
                <c:pt idx="164">
                  <c:v>-2.9702970297029725</c:v>
                </c:pt>
                <c:pt idx="165">
                  <c:v>-2.9702970297029725</c:v>
                </c:pt>
                <c:pt idx="166">
                  <c:v>-2.9702970297029725</c:v>
                </c:pt>
                <c:pt idx="167">
                  <c:v>-2.9702970297029725</c:v>
                </c:pt>
                <c:pt idx="168">
                  <c:v>-2.9702970297029725</c:v>
                </c:pt>
                <c:pt idx="169">
                  <c:v>-2.9702970297029725</c:v>
                </c:pt>
                <c:pt idx="170">
                  <c:v>-2.9702970297029725</c:v>
                </c:pt>
                <c:pt idx="171">
                  <c:v>-2.9702970297029725</c:v>
                </c:pt>
                <c:pt idx="172">
                  <c:v>-2.9702970297029725</c:v>
                </c:pt>
                <c:pt idx="173">
                  <c:v>-2.9702970297029725</c:v>
                </c:pt>
                <c:pt idx="174">
                  <c:v>-2.9702970297029725</c:v>
                </c:pt>
                <c:pt idx="175">
                  <c:v>-2.9702970297029725</c:v>
                </c:pt>
                <c:pt idx="176">
                  <c:v>-2.9702970297029725</c:v>
                </c:pt>
                <c:pt idx="177">
                  <c:v>-2.9702970297029725</c:v>
                </c:pt>
                <c:pt idx="178">
                  <c:v>-2.9702970297029725</c:v>
                </c:pt>
                <c:pt idx="179">
                  <c:v>-2.9702970297029725</c:v>
                </c:pt>
                <c:pt idx="180">
                  <c:v>-2.9702970297029725</c:v>
                </c:pt>
                <c:pt idx="181">
                  <c:v>-2.9702970297029725</c:v>
                </c:pt>
                <c:pt idx="182">
                  <c:v>-2.9702970297029725</c:v>
                </c:pt>
                <c:pt idx="183">
                  <c:v>-2.9702970297029725</c:v>
                </c:pt>
                <c:pt idx="184">
                  <c:v>-2.9702970297029725</c:v>
                </c:pt>
                <c:pt idx="185">
                  <c:v>-2.9702970297029725</c:v>
                </c:pt>
                <c:pt idx="186">
                  <c:v>-2.9702970297029725</c:v>
                </c:pt>
                <c:pt idx="187">
                  <c:v>-2.9702970297029725</c:v>
                </c:pt>
                <c:pt idx="188">
                  <c:v>-2.9702970297029725</c:v>
                </c:pt>
              </c:numCache>
            </c:numRef>
          </c:val>
          <c:smooth val="0"/>
        </c:ser>
        <c:ser>
          <c:idx val="2"/>
          <c:order val="2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Results!$B$4:$B$192</c:f>
              <c:strCache>
                <c:ptCount val="18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23-Other</c:v>
                </c:pt>
                <c:pt idx="100">
                  <c:v>23-Other</c:v>
                </c:pt>
                <c:pt idx="101">
                  <c:v>23-Other</c:v>
                </c:pt>
                <c:pt idx="102">
                  <c:v>23-Other</c:v>
                </c:pt>
                <c:pt idx="103">
                  <c:v>23-Other</c:v>
                </c:pt>
                <c:pt idx="104">
                  <c:v>23-Other</c:v>
                </c:pt>
                <c:pt idx="105">
                  <c:v>23-Other</c:v>
                </c:pt>
                <c:pt idx="106">
                  <c:v>23-Other</c:v>
                </c:pt>
                <c:pt idx="107">
                  <c:v>23-Other</c:v>
                </c:pt>
                <c:pt idx="108">
                  <c:v>25-USGS</c:v>
                </c:pt>
                <c:pt idx="109">
                  <c:v>25-USGS</c:v>
                </c:pt>
                <c:pt idx="110">
                  <c:v>25-USGS</c:v>
                </c:pt>
                <c:pt idx="111">
                  <c:v>25-USGS</c:v>
                </c:pt>
                <c:pt idx="112">
                  <c:v>25-USGS</c:v>
                </c:pt>
                <c:pt idx="113">
                  <c:v>25-USGS</c:v>
                </c:pt>
                <c:pt idx="114">
                  <c:v>25-USGS</c:v>
                </c:pt>
                <c:pt idx="115">
                  <c:v>25-USGS</c:v>
                </c:pt>
                <c:pt idx="116">
                  <c:v>25-USGS</c:v>
                </c:pt>
                <c:pt idx="117">
                  <c:v>27-Other</c:v>
                </c:pt>
                <c:pt idx="118">
                  <c:v>27-Other</c:v>
                </c:pt>
                <c:pt idx="119">
                  <c:v>27-Other</c:v>
                </c:pt>
                <c:pt idx="120">
                  <c:v>27-Other</c:v>
                </c:pt>
                <c:pt idx="121">
                  <c:v>27-Other</c:v>
                </c:pt>
                <c:pt idx="122">
                  <c:v>27-Other</c:v>
                </c:pt>
                <c:pt idx="123">
                  <c:v>27-Other</c:v>
                </c:pt>
                <c:pt idx="124">
                  <c:v>27-Other</c:v>
                </c:pt>
                <c:pt idx="125">
                  <c:v>27-Other</c:v>
                </c:pt>
                <c:pt idx="126">
                  <c:v>28-Other</c:v>
                </c:pt>
                <c:pt idx="127">
                  <c:v>28-Other</c:v>
                </c:pt>
                <c:pt idx="128">
                  <c:v>28-Other</c:v>
                </c:pt>
                <c:pt idx="129">
                  <c:v>28-Other</c:v>
                </c:pt>
                <c:pt idx="130">
                  <c:v>28-Other</c:v>
                </c:pt>
                <c:pt idx="131">
                  <c:v>28-Other</c:v>
                </c:pt>
                <c:pt idx="132">
                  <c:v>28-Other</c:v>
                </c:pt>
                <c:pt idx="133">
                  <c:v>28-Other</c:v>
                </c:pt>
                <c:pt idx="134">
                  <c:v>28-Other</c:v>
                </c:pt>
                <c:pt idx="135">
                  <c:v>29-Other</c:v>
                </c:pt>
                <c:pt idx="136">
                  <c:v>29-Other</c:v>
                </c:pt>
                <c:pt idx="137">
                  <c:v>29-Other</c:v>
                </c:pt>
                <c:pt idx="138">
                  <c:v>29-Other</c:v>
                </c:pt>
                <c:pt idx="139">
                  <c:v>29-Other</c:v>
                </c:pt>
                <c:pt idx="140">
                  <c:v>29-Other</c:v>
                </c:pt>
                <c:pt idx="141">
                  <c:v>29-Other</c:v>
                </c:pt>
                <c:pt idx="142">
                  <c:v>29-Other</c:v>
                </c:pt>
                <c:pt idx="143">
                  <c:v>29-Other</c:v>
                </c:pt>
                <c:pt idx="144">
                  <c:v>30-Other</c:v>
                </c:pt>
                <c:pt idx="145">
                  <c:v>30-Other</c:v>
                </c:pt>
                <c:pt idx="146">
                  <c:v>30-Other</c:v>
                </c:pt>
                <c:pt idx="147">
                  <c:v>30-Other</c:v>
                </c:pt>
                <c:pt idx="148">
                  <c:v>30-Other</c:v>
                </c:pt>
                <c:pt idx="149">
                  <c:v>30-Other</c:v>
                </c:pt>
                <c:pt idx="150">
                  <c:v>30-Other</c:v>
                </c:pt>
                <c:pt idx="151">
                  <c:v>30-Other</c:v>
                </c:pt>
                <c:pt idx="152">
                  <c:v>30-Other</c:v>
                </c:pt>
                <c:pt idx="153">
                  <c:v>31-Other</c:v>
                </c:pt>
                <c:pt idx="154">
                  <c:v>31-Other</c:v>
                </c:pt>
                <c:pt idx="155">
                  <c:v>31-Other</c:v>
                </c:pt>
                <c:pt idx="156">
                  <c:v>31-Other</c:v>
                </c:pt>
                <c:pt idx="157">
                  <c:v>31-Other</c:v>
                </c:pt>
                <c:pt idx="158">
                  <c:v>31-Other</c:v>
                </c:pt>
                <c:pt idx="159">
                  <c:v>31-Other</c:v>
                </c:pt>
                <c:pt idx="160">
                  <c:v>31-Other</c:v>
                </c:pt>
                <c:pt idx="161">
                  <c:v>31-Other</c:v>
                </c:pt>
                <c:pt idx="162">
                  <c:v>34-Other</c:v>
                </c:pt>
                <c:pt idx="163">
                  <c:v>34-Other</c:v>
                </c:pt>
                <c:pt idx="164">
                  <c:v>34-Other</c:v>
                </c:pt>
                <c:pt idx="165">
                  <c:v>34-Other</c:v>
                </c:pt>
                <c:pt idx="166">
                  <c:v>34-Other</c:v>
                </c:pt>
                <c:pt idx="167">
                  <c:v>34-Other</c:v>
                </c:pt>
                <c:pt idx="168">
                  <c:v>34-Other</c:v>
                </c:pt>
                <c:pt idx="169">
                  <c:v>34-Other</c:v>
                </c:pt>
                <c:pt idx="170">
                  <c:v>34-Other</c:v>
                </c:pt>
                <c:pt idx="171">
                  <c:v>36-Other</c:v>
                </c:pt>
                <c:pt idx="172">
                  <c:v>36-Other</c:v>
                </c:pt>
                <c:pt idx="173">
                  <c:v>36-Other</c:v>
                </c:pt>
                <c:pt idx="174">
                  <c:v>36-Other</c:v>
                </c:pt>
                <c:pt idx="175">
                  <c:v>36-Other</c:v>
                </c:pt>
                <c:pt idx="176">
                  <c:v>36-Other</c:v>
                </c:pt>
                <c:pt idx="177">
                  <c:v>36-Other</c:v>
                </c:pt>
                <c:pt idx="178">
                  <c:v>36-Other</c:v>
                </c:pt>
                <c:pt idx="179">
                  <c:v>36-Other</c:v>
                </c:pt>
                <c:pt idx="180">
                  <c:v>40-Other</c:v>
                </c:pt>
                <c:pt idx="181">
                  <c:v>40-Other</c:v>
                </c:pt>
                <c:pt idx="182">
                  <c:v>40-Other</c:v>
                </c:pt>
                <c:pt idx="183">
                  <c:v>40-Other</c:v>
                </c:pt>
                <c:pt idx="184">
                  <c:v>40-Other</c:v>
                </c:pt>
                <c:pt idx="185">
                  <c:v>40-Other</c:v>
                </c:pt>
                <c:pt idx="186">
                  <c:v>40-Other</c:v>
                </c:pt>
                <c:pt idx="187">
                  <c:v>40-Other</c:v>
                </c:pt>
                <c:pt idx="188">
                  <c:v>40-Other</c:v>
                </c:pt>
              </c:strCache>
            </c:strRef>
          </c:cat>
          <c:val>
            <c:numRef>
              <c:f>Results!$AG$4:$AG$192</c:f>
              <c:numCache>
                <c:formatCode>0.00</c:formatCode>
                <c:ptCount val="189"/>
                <c:pt idx="0">
                  <c:v>-7.9702970297029729</c:v>
                </c:pt>
                <c:pt idx="1">
                  <c:v>-7.9702970297029729</c:v>
                </c:pt>
                <c:pt idx="2">
                  <c:v>-7.9702970297029729</c:v>
                </c:pt>
                <c:pt idx="3">
                  <c:v>-7.9702970297029729</c:v>
                </c:pt>
                <c:pt idx="4">
                  <c:v>-7.9702970297029729</c:v>
                </c:pt>
                <c:pt idx="5">
                  <c:v>-7.9702970297029729</c:v>
                </c:pt>
                <c:pt idx="6">
                  <c:v>-7.9702970297029729</c:v>
                </c:pt>
                <c:pt idx="7">
                  <c:v>-7.9702970297029729</c:v>
                </c:pt>
                <c:pt idx="8">
                  <c:v>-7.9702970297029729</c:v>
                </c:pt>
                <c:pt idx="9">
                  <c:v>-7.9702970297029729</c:v>
                </c:pt>
                <c:pt idx="10">
                  <c:v>-7.9702970297029729</c:v>
                </c:pt>
                <c:pt idx="11">
                  <c:v>-7.9702970297029729</c:v>
                </c:pt>
                <c:pt idx="12">
                  <c:v>-7.9702970297029729</c:v>
                </c:pt>
                <c:pt idx="13">
                  <c:v>-7.9702970297029729</c:v>
                </c:pt>
                <c:pt idx="14">
                  <c:v>-7.9702970297029729</c:v>
                </c:pt>
                <c:pt idx="15">
                  <c:v>-7.9702970297029729</c:v>
                </c:pt>
                <c:pt idx="16">
                  <c:v>-7.9702970297029729</c:v>
                </c:pt>
                <c:pt idx="17">
                  <c:v>-7.9702970297029729</c:v>
                </c:pt>
                <c:pt idx="18">
                  <c:v>-7.9702970297029729</c:v>
                </c:pt>
                <c:pt idx="19">
                  <c:v>-7.9702970297029729</c:v>
                </c:pt>
                <c:pt idx="20">
                  <c:v>-7.9702970297029729</c:v>
                </c:pt>
                <c:pt idx="21">
                  <c:v>-7.9702970297029729</c:v>
                </c:pt>
                <c:pt idx="22">
                  <c:v>-7.9702970297029729</c:v>
                </c:pt>
                <c:pt idx="23">
                  <c:v>-7.9702970297029729</c:v>
                </c:pt>
                <c:pt idx="24">
                  <c:v>-7.9702970297029729</c:v>
                </c:pt>
                <c:pt idx="25">
                  <c:v>-7.9702970297029729</c:v>
                </c:pt>
                <c:pt idx="26">
                  <c:v>-7.9702970297029729</c:v>
                </c:pt>
                <c:pt idx="27">
                  <c:v>-7.9702970297029729</c:v>
                </c:pt>
                <c:pt idx="28">
                  <c:v>-7.9702970297029729</c:v>
                </c:pt>
                <c:pt idx="29">
                  <c:v>-7.9702970297029729</c:v>
                </c:pt>
                <c:pt idx="30">
                  <c:v>-7.9702970297029729</c:v>
                </c:pt>
                <c:pt idx="31">
                  <c:v>-7.9702970297029729</c:v>
                </c:pt>
                <c:pt idx="32">
                  <c:v>-7.9702970297029729</c:v>
                </c:pt>
                <c:pt idx="33">
                  <c:v>-7.9702970297029729</c:v>
                </c:pt>
                <c:pt idx="34">
                  <c:v>-7.9702970297029729</c:v>
                </c:pt>
                <c:pt idx="35">
                  <c:v>-7.9702970297029729</c:v>
                </c:pt>
                <c:pt idx="36">
                  <c:v>-7.9702970297029729</c:v>
                </c:pt>
                <c:pt idx="37">
                  <c:v>-7.9702970297029729</c:v>
                </c:pt>
                <c:pt idx="38">
                  <c:v>-7.9702970297029729</c:v>
                </c:pt>
                <c:pt idx="39">
                  <c:v>-7.9702970297029729</c:v>
                </c:pt>
                <c:pt idx="40">
                  <c:v>-7.9702970297029729</c:v>
                </c:pt>
                <c:pt idx="41">
                  <c:v>-7.9702970297029729</c:v>
                </c:pt>
                <c:pt idx="42">
                  <c:v>-7.9702970297029729</c:v>
                </c:pt>
                <c:pt idx="43">
                  <c:v>-7.9702970297029729</c:v>
                </c:pt>
                <c:pt idx="44">
                  <c:v>-7.9702970297029729</c:v>
                </c:pt>
                <c:pt idx="45">
                  <c:v>-7.9702970297029729</c:v>
                </c:pt>
                <c:pt idx="46">
                  <c:v>-7.9702970297029729</c:v>
                </c:pt>
                <c:pt idx="47">
                  <c:v>-7.9702970297029729</c:v>
                </c:pt>
                <c:pt idx="48">
                  <c:v>-7.9702970297029729</c:v>
                </c:pt>
                <c:pt idx="49">
                  <c:v>-7.9702970297029729</c:v>
                </c:pt>
                <c:pt idx="50">
                  <c:v>-7.9702970297029729</c:v>
                </c:pt>
                <c:pt idx="51">
                  <c:v>-7.9702970297029729</c:v>
                </c:pt>
                <c:pt idx="52">
                  <c:v>-7.9702970297029729</c:v>
                </c:pt>
                <c:pt idx="53">
                  <c:v>-7.9702970297029729</c:v>
                </c:pt>
                <c:pt idx="54">
                  <c:v>-7.9702970297029729</c:v>
                </c:pt>
                <c:pt idx="55">
                  <c:v>-7.9702970297029729</c:v>
                </c:pt>
                <c:pt idx="56">
                  <c:v>-7.9702970297029729</c:v>
                </c:pt>
                <c:pt idx="57">
                  <c:v>-7.9702970297029729</c:v>
                </c:pt>
                <c:pt idx="58">
                  <c:v>-7.9702970297029729</c:v>
                </c:pt>
                <c:pt idx="59">
                  <c:v>-7.9702970297029729</c:v>
                </c:pt>
                <c:pt idx="60">
                  <c:v>-7.9702970297029729</c:v>
                </c:pt>
                <c:pt idx="61">
                  <c:v>-7.9702970297029729</c:v>
                </c:pt>
                <c:pt idx="62">
                  <c:v>-7.9702970297029729</c:v>
                </c:pt>
                <c:pt idx="63">
                  <c:v>-7.9702970297029729</c:v>
                </c:pt>
                <c:pt idx="64">
                  <c:v>-7.9702970297029729</c:v>
                </c:pt>
                <c:pt idx="65">
                  <c:v>-7.9702970297029729</c:v>
                </c:pt>
                <c:pt idx="66">
                  <c:v>-7.9702970297029729</c:v>
                </c:pt>
                <c:pt idx="67">
                  <c:v>-7.9702970297029729</c:v>
                </c:pt>
                <c:pt idx="68">
                  <c:v>-7.9702970297029729</c:v>
                </c:pt>
                <c:pt idx="69">
                  <c:v>-7.9702970297029729</c:v>
                </c:pt>
                <c:pt idx="70">
                  <c:v>-7.9702970297029729</c:v>
                </c:pt>
                <c:pt idx="71">
                  <c:v>-7.9702970297029729</c:v>
                </c:pt>
                <c:pt idx="72">
                  <c:v>-7.9702970297029729</c:v>
                </c:pt>
                <c:pt idx="73">
                  <c:v>-7.9702970297029729</c:v>
                </c:pt>
                <c:pt idx="74">
                  <c:v>-7.9702970297029729</c:v>
                </c:pt>
                <c:pt idx="75">
                  <c:v>-7.9702970297029729</c:v>
                </c:pt>
                <c:pt idx="76">
                  <c:v>-7.9702970297029729</c:v>
                </c:pt>
                <c:pt idx="77">
                  <c:v>-7.9702970297029729</c:v>
                </c:pt>
                <c:pt idx="78">
                  <c:v>-7.9702970297029729</c:v>
                </c:pt>
                <c:pt idx="79">
                  <c:v>-7.9702970297029729</c:v>
                </c:pt>
                <c:pt idx="80">
                  <c:v>-7.9702970297029729</c:v>
                </c:pt>
                <c:pt idx="81">
                  <c:v>-7.9702970297029729</c:v>
                </c:pt>
                <c:pt idx="82">
                  <c:v>-7.9702970297029729</c:v>
                </c:pt>
                <c:pt idx="83">
                  <c:v>-7.9702970297029729</c:v>
                </c:pt>
                <c:pt idx="84">
                  <c:v>-7.9702970297029729</c:v>
                </c:pt>
                <c:pt idx="85">
                  <c:v>-7.9702970297029729</c:v>
                </c:pt>
                <c:pt idx="86">
                  <c:v>-7.9702970297029729</c:v>
                </c:pt>
                <c:pt idx="87">
                  <c:v>-7.9702970297029729</c:v>
                </c:pt>
                <c:pt idx="88">
                  <c:v>-7.9702970297029729</c:v>
                </c:pt>
                <c:pt idx="89">
                  <c:v>-7.9702970297029729</c:v>
                </c:pt>
                <c:pt idx="90">
                  <c:v>-7.9702970297029729</c:v>
                </c:pt>
                <c:pt idx="91">
                  <c:v>-7.9702970297029729</c:v>
                </c:pt>
                <c:pt idx="92">
                  <c:v>-7.9702970297029729</c:v>
                </c:pt>
                <c:pt idx="93">
                  <c:v>-7.9702970297029729</c:v>
                </c:pt>
                <c:pt idx="94">
                  <c:v>-7.9702970297029729</c:v>
                </c:pt>
                <c:pt idx="95">
                  <c:v>-7.9702970297029729</c:v>
                </c:pt>
                <c:pt idx="96">
                  <c:v>-7.9702970297029729</c:v>
                </c:pt>
                <c:pt idx="97">
                  <c:v>-7.9702970297029729</c:v>
                </c:pt>
                <c:pt idx="98">
                  <c:v>-7.9702970297029729</c:v>
                </c:pt>
                <c:pt idx="99">
                  <c:v>-7.9702970297029729</c:v>
                </c:pt>
                <c:pt idx="100">
                  <c:v>-7.9702970297029729</c:v>
                </c:pt>
                <c:pt idx="101">
                  <c:v>-7.9702970297029729</c:v>
                </c:pt>
                <c:pt idx="102">
                  <c:v>-7.9702970297029729</c:v>
                </c:pt>
                <c:pt idx="103">
                  <c:v>-7.9702970297029729</c:v>
                </c:pt>
                <c:pt idx="104">
                  <c:v>-7.9702970297029729</c:v>
                </c:pt>
                <c:pt idx="105">
                  <c:v>-7.9702970297029729</c:v>
                </c:pt>
                <c:pt idx="106">
                  <c:v>-7.9702970297029729</c:v>
                </c:pt>
                <c:pt idx="107">
                  <c:v>-7.9702970297029729</c:v>
                </c:pt>
                <c:pt idx="108">
                  <c:v>-7.9702970297029729</c:v>
                </c:pt>
                <c:pt idx="109">
                  <c:v>-7.9702970297029729</c:v>
                </c:pt>
                <c:pt idx="110">
                  <c:v>-7.9702970297029729</c:v>
                </c:pt>
                <c:pt idx="111">
                  <c:v>-7.9702970297029729</c:v>
                </c:pt>
                <c:pt idx="112">
                  <c:v>-7.9702970297029729</c:v>
                </c:pt>
                <c:pt idx="113">
                  <c:v>-7.9702970297029729</c:v>
                </c:pt>
                <c:pt idx="114">
                  <c:v>-7.9702970297029729</c:v>
                </c:pt>
                <c:pt idx="115">
                  <c:v>-7.9702970297029729</c:v>
                </c:pt>
                <c:pt idx="116">
                  <c:v>-7.9702970297029729</c:v>
                </c:pt>
                <c:pt idx="117">
                  <c:v>-7.9702970297029729</c:v>
                </c:pt>
                <c:pt idx="118">
                  <c:v>-7.9702970297029729</c:v>
                </c:pt>
                <c:pt idx="119">
                  <c:v>-7.9702970297029729</c:v>
                </c:pt>
                <c:pt idx="120">
                  <c:v>-7.9702970297029729</c:v>
                </c:pt>
                <c:pt idx="121">
                  <c:v>-7.9702970297029729</c:v>
                </c:pt>
                <c:pt idx="122">
                  <c:v>-7.9702970297029729</c:v>
                </c:pt>
                <c:pt idx="123">
                  <c:v>-7.9702970297029729</c:v>
                </c:pt>
                <c:pt idx="124">
                  <c:v>-7.9702970297029729</c:v>
                </c:pt>
                <c:pt idx="125">
                  <c:v>-7.9702970297029729</c:v>
                </c:pt>
                <c:pt idx="126">
                  <c:v>-7.9702970297029729</c:v>
                </c:pt>
                <c:pt idx="127">
                  <c:v>-7.9702970297029729</c:v>
                </c:pt>
                <c:pt idx="128">
                  <c:v>-7.9702970297029729</c:v>
                </c:pt>
                <c:pt idx="129">
                  <c:v>-7.9702970297029729</c:v>
                </c:pt>
                <c:pt idx="130">
                  <c:v>-7.9702970297029729</c:v>
                </c:pt>
                <c:pt idx="131">
                  <c:v>-7.9702970297029729</c:v>
                </c:pt>
                <c:pt idx="132">
                  <c:v>-7.9702970297029729</c:v>
                </c:pt>
                <c:pt idx="133">
                  <c:v>-7.9702970297029729</c:v>
                </c:pt>
                <c:pt idx="134">
                  <c:v>-7.9702970297029729</c:v>
                </c:pt>
                <c:pt idx="135">
                  <c:v>-7.9702970297029729</c:v>
                </c:pt>
                <c:pt idx="136">
                  <c:v>-7.9702970297029729</c:v>
                </c:pt>
                <c:pt idx="137">
                  <c:v>-7.9702970297029729</c:v>
                </c:pt>
                <c:pt idx="138">
                  <c:v>-7.9702970297029729</c:v>
                </c:pt>
                <c:pt idx="139">
                  <c:v>-7.9702970297029729</c:v>
                </c:pt>
                <c:pt idx="140">
                  <c:v>-7.9702970297029729</c:v>
                </c:pt>
                <c:pt idx="141">
                  <c:v>-7.9702970297029729</c:v>
                </c:pt>
                <c:pt idx="142">
                  <c:v>-7.9702970297029729</c:v>
                </c:pt>
                <c:pt idx="143">
                  <c:v>-7.9702970297029729</c:v>
                </c:pt>
                <c:pt idx="144">
                  <c:v>-7.9702970297029729</c:v>
                </c:pt>
                <c:pt idx="145">
                  <c:v>-7.9702970297029729</c:v>
                </c:pt>
                <c:pt idx="146">
                  <c:v>-7.9702970297029729</c:v>
                </c:pt>
                <c:pt idx="147">
                  <c:v>-7.9702970297029729</c:v>
                </c:pt>
                <c:pt idx="148">
                  <c:v>-7.9702970297029729</c:v>
                </c:pt>
                <c:pt idx="149">
                  <c:v>-7.9702970297029729</c:v>
                </c:pt>
                <c:pt idx="150">
                  <c:v>-7.9702970297029729</c:v>
                </c:pt>
                <c:pt idx="151">
                  <c:v>-7.9702970297029729</c:v>
                </c:pt>
                <c:pt idx="152">
                  <c:v>-7.9702970297029729</c:v>
                </c:pt>
                <c:pt idx="153">
                  <c:v>-7.9702970297029729</c:v>
                </c:pt>
                <c:pt idx="154">
                  <c:v>-7.9702970297029729</c:v>
                </c:pt>
                <c:pt idx="155">
                  <c:v>-7.9702970297029729</c:v>
                </c:pt>
                <c:pt idx="156">
                  <c:v>-7.9702970297029729</c:v>
                </c:pt>
                <c:pt idx="157">
                  <c:v>-7.9702970297029729</c:v>
                </c:pt>
                <c:pt idx="158">
                  <c:v>-7.9702970297029729</c:v>
                </c:pt>
                <c:pt idx="159">
                  <c:v>-7.9702970297029729</c:v>
                </c:pt>
                <c:pt idx="160">
                  <c:v>-7.9702970297029729</c:v>
                </c:pt>
                <c:pt idx="161">
                  <c:v>-7.9702970297029729</c:v>
                </c:pt>
                <c:pt idx="162">
                  <c:v>-7.9702970297029729</c:v>
                </c:pt>
                <c:pt idx="163">
                  <c:v>-7.9702970297029729</c:v>
                </c:pt>
                <c:pt idx="164">
                  <c:v>-7.9702970297029729</c:v>
                </c:pt>
                <c:pt idx="165">
                  <c:v>-7.9702970297029729</c:v>
                </c:pt>
                <c:pt idx="166">
                  <c:v>-7.9702970297029729</c:v>
                </c:pt>
                <c:pt idx="167">
                  <c:v>-7.9702970297029729</c:v>
                </c:pt>
                <c:pt idx="168">
                  <c:v>-7.9702970297029729</c:v>
                </c:pt>
                <c:pt idx="169">
                  <c:v>-7.9702970297029729</c:v>
                </c:pt>
                <c:pt idx="170">
                  <c:v>-7.9702970297029729</c:v>
                </c:pt>
                <c:pt idx="171">
                  <c:v>-7.9702970297029729</c:v>
                </c:pt>
                <c:pt idx="172">
                  <c:v>-7.9702970297029729</c:v>
                </c:pt>
                <c:pt idx="173">
                  <c:v>-7.9702970297029729</c:v>
                </c:pt>
                <c:pt idx="174">
                  <c:v>-7.9702970297029729</c:v>
                </c:pt>
                <c:pt idx="175">
                  <c:v>-7.9702970297029729</c:v>
                </c:pt>
                <c:pt idx="176">
                  <c:v>-7.9702970297029729</c:v>
                </c:pt>
                <c:pt idx="177">
                  <c:v>-7.9702970297029729</c:v>
                </c:pt>
                <c:pt idx="178">
                  <c:v>-7.9702970297029729</c:v>
                </c:pt>
                <c:pt idx="179">
                  <c:v>-7.9702970297029729</c:v>
                </c:pt>
                <c:pt idx="180">
                  <c:v>-7.9702970297029729</c:v>
                </c:pt>
                <c:pt idx="181">
                  <c:v>-7.9702970297029729</c:v>
                </c:pt>
                <c:pt idx="182">
                  <c:v>-7.9702970297029729</c:v>
                </c:pt>
                <c:pt idx="183">
                  <c:v>-7.9702970297029729</c:v>
                </c:pt>
                <c:pt idx="184">
                  <c:v>-7.9702970297029729</c:v>
                </c:pt>
                <c:pt idx="185">
                  <c:v>-7.9702970297029729</c:v>
                </c:pt>
                <c:pt idx="186">
                  <c:v>-7.9702970297029729</c:v>
                </c:pt>
                <c:pt idx="187">
                  <c:v>-7.9702970297029729</c:v>
                </c:pt>
                <c:pt idx="188">
                  <c:v>-7.9702970297029729</c:v>
                </c:pt>
              </c:numCache>
            </c:numRef>
          </c:val>
          <c:smooth val="0"/>
        </c:ser>
        <c:ser>
          <c:idx val="3"/>
          <c:order val="3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Results!$B$4:$B$192</c:f>
              <c:strCache>
                <c:ptCount val="18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23-Other</c:v>
                </c:pt>
                <c:pt idx="100">
                  <c:v>23-Other</c:v>
                </c:pt>
                <c:pt idx="101">
                  <c:v>23-Other</c:v>
                </c:pt>
                <c:pt idx="102">
                  <c:v>23-Other</c:v>
                </c:pt>
                <c:pt idx="103">
                  <c:v>23-Other</c:v>
                </c:pt>
                <c:pt idx="104">
                  <c:v>23-Other</c:v>
                </c:pt>
                <c:pt idx="105">
                  <c:v>23-Other</c:v>
                </c:pt>
                <c:pt idx="106">
                  <c:v>23-Other</c:v>
                </c:pt>
                <c:pt idx="107">
                  <c:v>23-Other</c:v>
                </c:pt>
                <c:pt idx="108">
                  <c:v>25-USGS</c:v>
                </c:pt>
                <c:pt idx="109">
                  <c:v>25-USGS</c:v>
                </c:pt>
                <c:pt idx="110">
                  <c:v>25-USGS</c:v>
                </c:pt>
                <c:pt idx="111">
                  <c:v>25-USGS</c:v>
                </c:pt>
                <c:pt idx="112">
                  <c:v>25-USGS</c:v>
                </c:pt>
                <c:pt idx="113">
                  <c:v>25-USGS</c:v>
                </c:pt>
                <c:pt idx="114">
                  <c:v>25-USGS</c:v>
                </c:pt>
                <c:pt idx="115">
                  <c:v>25-USGS</c:v>
                </c:pt>
                <c:pt idx="116">
                  <c:v>25-USGS</c:v>
                </c:pt>
                <c:pt idx="117">
                  <c:v>27-Other</c:v>
                </c:pt>
                <c:pt idx="118">
                  <c:v>27-Other</c:v>
                </c:pt>
                <c:pt idx="119">
                  <c:v>27-Other</c:v>
                </c:pt>
                <c:pt idx="120">
                  <c:v>27-Other</c:v>
                </c:pt>
                <c:pt idx="121">
                  <c:v>27-Other</c:v>
                </c:pt>
                <c:pt idx="122">
                  <c:v>27-Other</c:v>
                </c:pt>
                <c:pt idx="123">
                  <c:v>27-Other</c:v>
                </c:pt>
                <c:pt idx="124">
                  <c:v>27-Other</c:v>
                </c:pt>
                <c:pt idx="125">
                  <c:v>27-Other</c:v>
                </c:pt>
                <c:pt idx="126">
                  <c:v>28-Other</c:v>
                </c:pt>
                <c:pt idx="127">
                  <c:v>28-Other</c:v>
                </c:pt>
                <c:pt idx="128">
                  <c:v>28-Other</c:v>
                </c:pt>
                <c:pt idx="129">
                  <c:v>28-Other</c:v>
                </c:pt>
                <c:pt idx="130">
                  <c:v>28-Other</c:v>
                </c:pt>
                <c:pt idx="131">
                  <c:v>28-Other</c:v>
                </c:pt>
                <c:pt idx="132">
                  <c:v>28-Other</c:v>
                </c:pt>
                <c:pt idx="133">
                  <c:v>28-Other</c:v>
                </c:pt>
                <c:pt idx="134">
                  <c:v>28-Other</c:v>
                </c:pt>
                <c:pt idx="135">
                  <c:v>29-Other</c:v>
                </c:pt>
                <c:pt idx="136">
                  <c:v>29-Other</c:v>
                </c:pt>
                <c:pt idx="137">
                  <c:v>29-Other</c:v>
                </c:pt>
                <c:pt idx="138">
                  <c:v>29-Other</c:v>
                </c:pt>
                <c:pt idx="139">
                  <c:v>29-Other</c:v>
                </c:pt>
                <c:pt idx="140">
                  <c:v>29-Other</c:v>
                </c:pt>
                <c:pt idx="141">
                  <c:v>29-Other</c:v>
                </c:pt>
                <c:pt idx="142">
                  <c:v>29-Other</c:v>
                </c:pt>
                <c:pt idx="143">
                  <c:v>29-Other</c:v>
                </c:pt>
                <c:pt idx="144">
                  <c:v>30-Other</c:v>
                </c:pt>
                <c:pt idx="145">
                  <c:v>30-Other</c:v>
                </c:pt>
                <c:pt idx="146">
                  <c:v>30-Other</c:v>
                </c:pt>
                <c:pt idx="147">
                  <c:v>30-Other</c:v>
                </c:pt>
                <c:pt idx="148">
                  <c:v>30-Other</c:v>
                </c:pt>
                <c:pt idx="149">
                  <c:v>30-Other</c:v>
                </c:pt>
                <c:pt idx="150">
                  <c:v>30-Other</c:v>
                </c:pt>
                <c:pt idx="151">
                  <c:v>30-Other</c:v>
                </c:pt>
                <c:pt idx="152">
                  <c:v>30-Other</c:v>
                </c:pt>
                <c:pt idx="153">
                  <c:v>31-Other</c:v>
                </c:pt>
                <c:pt idx="154">
                  <c:v>31-Other</c:v>
                </c:pt>
                <c:pt idx="155">
                  <c:v>31-Other</c:v>
                </c:pt>
                <c:pt idx="156">
                  <c:v>31-Other</c:v>
                </c:pt>
                <c:pt idx="157">
                  <c:v>31-Other</c:v>
                </c:pt>
                <c:pt idx="158">
                  <c:v>31-Other</c:v>
                </c:pt>
                <c:pt idx="159">
                  <c:v>31-Other</c:v>
                </c:pt>
                <c:pt idx="160">
                  <c:v>31-Other</c:v>
                </c:pt>
                <c:pt idx="161">
                  <c:v>31-Other</c:v>
                </c:pt>
                <c:pt idx="162">
                  <c:v>34-Other</c:v>
                </c:pt>
                <c:pt idx="163">
                  <c:v>34-Other</c:v>
                </c:pt>
                <c:pt idx="164">
                  <c:v>34-Other</c:v>
                </c:pt>
                <c:pt idx="165">
                  <c:v>34-Other</c:v>
                </c:pt>
                <c:pt idx="166">
                  <c:v>34-Other</c:v>
                </c:pt>
                <c:pt idx="167">
                  <c:v>34-Other</c:v>
                </c:pt>
                <c:pt idx="168">
                  <c:v>34-Other</c:v>
                </c:pt>
                <c:pt idx="169">
                  <c:v>34-Other</c:v>
                </c:pt>
                <c:pt idx="170">
                  <c:v>34-Other</c:v>
                </c:pt>
                <c:pt idx="171">
                  <c:v>36-Other</c:v>
                </c:pt>
                <c:pt idx="172">
                  <c:v>36-Other</c:v>
                </c:pt>
                <c:pt idx="173">
                  <c:v>36-Other</c:v>
                </c:pt>
                <c:pt idx="174">
                  <c:v>36-Other</c:v>
                </c:pt>
                <c:pt idx="175">
                  <c:v>36-Other</c:v>
                </c:pt>
                <c:pt idx="176">
                  <c:v>36-Other</c:v>
                </c:pt>
                <c:pt idx="177">
                  <c:v>36-Other</c:v>
                </c:pt>
                <c:pt idx="178">
                  <c:v>36-Other</c:v>
                </c:pt>
                <c:pt idx="179">
                  <c:v>36-Other</c:v>
                </c:pt>
                <c:pt idx="180">
                  <c:v>40-Other</c:v>
                </c:pt>
                <c:pt idx="181">
                  <c:v>40-Other</c:v>
                </c:pt>
                <c:pt idx="182">
                  <c:v>40-Other</c:v>
                </c:pt>
                <c:pt idx="183">
                  <c:v>40-Other</c:v>
                </c:pt>
                <c:pt idx="184">
                  <c:v>40-Other</c:v>
                </c:pt>
                <c:pt idx="185">
                  <c:v>40-Other</c:v>
                </c:pt>
                <c:pt idx="186">
                  <c:v>40-Other</c:v>
                </c:pt>
                <c:pt idx="187">
                  <c:v>40-Other</c:v>
                </c:pt>
                <c:pt idx="188">
                  <c:v>40-Other</c:v>
                </c:pt>
              </c:strCache>
            </c:strRef>
          </c:cat>
          <c:val>
            <c:numRef>
              <c:f>Results!$AH$4:$AH$192</c:f>
              <c:numCache>
                <c:formatCode>0.00</c:formatCode>
                <c:ptCount val="189"/>
                <c:pt idx="0">
                  <c:v>2.0297029702970275</c:v>
                </c:pt>
                <c:pt idx="1">
                  <c:v>2.0297029702970275</c:v>
                </c:pt>
                <c:pt idx="2">
                  <c:v>2.0297029702970275</c:v>
                </c:pt>
                <c:pt idx="3">
                  <c:v>2.0297029702970275</c:v>
                </c:pt>
                <c:pt idx="4">
                  <c:v>2.0297029702970275</c:v>
                </c:pt>
                <c:pt idx="5">
                  <c:v>2.0297029702970275</c:v>
                </c:pt>
                <c:pt idx="6">
                  <c:v>2.0297029702970275</c:v>
                </c:pt>
                <c:pt idx="7">
                  <c:v>2.0297029702970275</c:v>
                </c:pt>
                <c:pt idx="8">
                  <c:v>2.0297029702970275</c:v>
                </c:pt>
                <c:pt idx="9">
                  <c:v>2.0297029702970275</c:v>
                </c:pt>
                <c:pt idx="10">
                  <c:v>2.0297029702970275</c:v>
                </c:pt>
                <c:pt idx="11">
                  <c:v>2.0297029702970275</c:v>
                </c:pt>
                <c:pt idx="12">
                  <c:v>2.0297029702970275</c:v>
                </c:pt>
                <c:pt idx="13">
                  <c:v>2.0297029702970275</c:v>
                </c:pt>
                <c:pt idx="14">
                  <c:v>2.0297029702970275</c:v>
                </c:pt>
                <c:pt idx="15">
                  <c:v>2.0297029702970275</c:v>
                </c:pt>
                <c:pt idx="16">
                  <c:v>2.0297029702970275</c:v>
                </c:pt>
                <c:pt idx="17">
                  <c:v>2.0297029702970275</c:v>
                </c:pt>
                <c:pt idx="18">
                  <c:v>2.0297029702970275</c:v>
                </c:pt>
                <c:pt idx="19">
                  <c:v>2.0297029702970275</c:v>
                </c:pt>
                <c:pt idx="20">
                  <c:v>2.0297029702970275</c:v>
                </c:pt>
                <c:pt idx="21">
                  <c:v>2.0297029702970275</c:v>
                </c:pt>
                <c:pt idx="22">
                  <c:v>2.0297029702970275</c:v>
                </c:pt>
                <c:pt idx="23">
                  <c:v>2.0297029702970275</c:v>
                </c:pt>
                <c:pt idx="24">
                  <c:v>2.0297029702970275</c:v>
                </c:pt>
                <c:pt idx="25">
                  <c:v>2.0297029702970275</c:v>
                </c:pt>
                <c:pt idx="26">
                  <c:v>2.0297029702970275</c:v>
                </c:pt>
                <c:pt idx="27">
                  <c:v>2.0297029702970275</c:v>
                </c:pt>
                <c:pt idx="28">
                  <c:v>2.0297029702970275</c:v>
                </c:pt>
                <c:pt idx="29">
                  <c:v>2.0297029702970275</c:v>
                </c:pt>
                <c:pt idx="30">
                  <c:v>2.0297029702970275</c:v>
                </c:pt>
                <c:pt idx="31">
                  <c:v>2.0297029702970275</c:v>
                </c:pt>
                <c:pt idx="32">
                  <c:v>2.0297029702970275</c:v>
                </c:pt>
                <c:pt idx="33">
                  <c:v>2.0297029702970275</c:v>
                </c:pt>
                <c:pt idx="34">
                  <c:v>2.0297029702970275</c:v>
                </c:pt>
                <c:pt idx="35">
                  <c:v>2.0297029702970275</c:v>
                </c:pt>
                <c:pt idx="36">
                  <c:v>2.0297029702970275</c:v>
                </c:pt>
                <c:pt idx="37">
                  <c:v>2.0297029702970275</c:v>
                </c:pt>
                <c:pt idx="38">
                  <c:v>2.0297029702970275</c:v>
                </c:pt>
                <c:pt idx="39">
                  <c:v>2.0297029702970275</c:v>
                </c:pt>
                <c:pt idx="40">
                  <c:v>2.0297029702970275</c:v>
                </c:pt>
                <c:pt idx="41">
                  <c:v>2.0297029702970275</c:v>
                </c:pt>
                <c:pt idx="42">
                  <c:v>2.0297029702970275</c:v>
                </c:pt>
                <c:pt idx="43">
                  <c:v>2.0297029702970275</c:v>
                </c:pt>
                <c:pt idx="44">
                  <c:v>2.0297029702970275</c:v>
                </c:pt>
                <c:pt idx="45">
                  <c:v>2.0297029702970275</c:v>
                </c:pt>
                <c:pt idx="46">
                  <c:v>2.0297029702970275</c:v>
                </c:pt>
                <c:pt idx="47">
                  <c:v>2.0297029702970275</c:v>
                </c:pt>
                <c:pt idx="48">
                  <c:v>2.0297029702970275</c:v>
                </c:pt>
                <c:pt idx="49">
                  <c:v>2.0297029702970275</c:v>
                </c:pt>
                <c:pt idx="50">
                  <c:v>2.0297029702970275</c:v>
                </c:pt>
                <c:pt idx="51">
                  <c:v>2.0297029702970275</c:v>
                </c:pt>
                <c:pt idx="52">
                  <c:v>2.0297029702970275</c:v>
                </c:pt>
                <c:pt idx="53">
                  <c:v>2.0297029702970275</c:v>
                </c:pt>
                <c:pt idx="54">
                  <c:v>2.0297029702970275</c:v>
                </c:pt>
                <c:pt idx="55">
                  <c:v>2.0297029702970275</c:v>
                </c:pt>
                <c:pt idx="56">
                  <c:v>2.0297029702970275</c:v>
                </c:pt>
                <c:pt idx="57">
                  <c:v>2.0297029702970275</c:v>
                </c:pt>
                <c:pt idx="58">
                  <c:v>2.0297029702970275</c:v>
                </c:pt>
                <c:pt idx="59">
                  <c:v>2.0297029702970275</c:v>
                </c:pt>
                <c:pt idx="60">
                  <c:v>2.0297029702970275</c:v>
                </c:pt>
                <c:pt idx="61">
                  <c:v>2.0297029702970275</c:v>
                </c:pt>
                <c:pt idx="62">
                  <c:v>2.0297029702970275</c:v>
                </c:pt>
                <c:pt idx="63">
                  <c:v>2.0297029702970275</c:v>
                </c:pt>
                <c:pt idx="64">
                  <c:v>2.0297029702970275</c:v>
                </c:pt>
                <c:pt idx="65">
                  <c:v>2.0297029702970275</c:v>
                </c:pt>
                <c:pt idx="66">
                  <c:v>2.0297029702970275</c:v>
                </c:pt>
                <c:pt idx="67">
                  <c:v>2.0297029702970275</c:v>
                </c:pt>
                <c:pt idx="68">
                  <c:v>2.0297029702970275</c:v>
                </c:pt>
                <c:pt idx="69">
                  <c:v>2.0297029702970275</c:v>
                </c:pt>
                <c:pt idx="70">
                  <c:v>2.0297029702970275</c:v>
                </c:pt>
                <c:pt idx="71">
                  <c:v>2.0297029702970275</c:v>
                </c:pt>
                <c:pt idx="72">
                  <c:v>2.0297029702970275</c:v>
                </c:pt>
                <c:pt idx="73">
                  <c:v>2.0297029702970275</c:v>
                </c:pt>
                <c:pt idx="74">
                  <c:v>2.0297029702970275</c:v>
                </c:pt>
                <c:pt idx="75">
                  <c:v>2.0297029702970275</c:v>
                </c:pt>
                <c:pt idx="76">
                  <c:v>2.0297029702970275</c:v>
                </c:pt>
                <c:pt idx="77">
                  <c:v>2.0297029702970275</c:v>
                </c:pt>
                <c:pt idx="78">
                  <c:v>2.0297029702970275</c:v>
                </c:pt>
                <c:pt idx="79">
                  <c:v>2.0297029702970275</c:v>
                </c:pt>
                <c:pt idx="80">
                  <c:v>2.0297029702970275</c:v>
                </c:pt>
                <c:pt idx="81">
                  <c:v>2.0297029702970275</c:v>
                </c:pt>
                <c:pt idx="82">
                  <c:v>2.0297029702970275</c:v>
                </c:pt>
                <c:pt idx="83">
                  <c:v>2.0297029702970275</c:v>
                </c:pt>
                <c:pt idx="84">
                  <c:v>2.0297029702970275</c:v>
                </c:pt>
                <c:pt idx="85">
                  <c:v>2.0297029702970275</c:v>
                </c:pt>
                <c:pt idx="86">
                  <c:v>2.0297029702970275</c:v>
                </c:pt>
                <c:pt idx="87">
                  <c:v>2.0297029702970275</c:v>
                </c:pt>
                <c:pt idx="88">
                  <c:v>2.0297029702970275</c:v>
                </c:pt>
                <c:pt idx="89">
                  <c:v>2.0297029702970275</c:v>
                </c:pt>
                <c:pt idx="90">
                  <c:v>2.0297029702970275</c:v>
                </c:pt>
                <c:pt idx="91">
                  <c:v>2.0297029702970275</c:v>
                </c:pt>
                <c:pt idx="92">
                  <c:v>2.0297029702970275</c:v>
                </c:pt>
                <c:pt idx="93">
                  <c:v>2.0297029702970275</c:v>
                </c:pt>
                <c:pt idx="94">
                  <c:v>2.0297029702970275</c:v>
                </c:pt>
                <c:pt idx="95">
                  <c:v>2.0297029702970275</c:v>
                </c:pt>
                <c:pt idx="96">
                  <c:v>2.0297029702970275</c:v>
                </c:pt>
                <c:pt idx="97">
                  <c:v>2.0297029702970275</c:v>
                </c:pt>
                <c:pt idx="98">
                  <c:v>2.0297029702970275</c:v>
                </c:pt>
                <c:pt idx="99">
                  <c:v>2.0297029702970275</c:v>
                </c:pt>
                <c:pt idx="100">
                  <c:v>2.0297029702970275</c:v>
                </c:pt>
                <c:pt idx="101">
                  <c:v>2.0297029702970275</c:v>
                </c:pt>
                <c:pt idx="102">
                  <c:v>2.0297029702970275</c:v>
                </c:pt>
                <c:pt idx="103">
                  <c:v>2.0297029702970275</c:v>
                </c:pt>
                <c:pt idx="104">
                  <c:v>2.0297029702970275</c:v>
                </c:pt>
                <c:pt idx="105">
                  <c:v>2.0297029702970275</c:v>
                </c:pt>
                <c:pt idx="106">
                  <c:v>2.0297029702970275</c:v>
                </c:pt>
                <c:pt idx="107">
                  <c:v>2.0297029702970275</c:v>
                </c:pt>
                <c:pt idx="108">
                  <c:v>2.0297029702970275</c:v>
                </c:pt>
                <c:pt idx="109">
                  <c:v>2.0297029702970275</c:v>
                </c:pt>
                <c:pt idx="110">
                  <c:v>2.0297029702970275</c:v>
                </c:pt>
                <c:pt idx="111">
                  <c:v>2.0297029702970275</c:v>
                </c:pt>
                <c:pt idx="112">
                  <c:v>2.0297029702970275</c:v>
                </c:pt>
                <c:pt idx="113">
                  <c:v>2.0297029702970275</c:v>
                </c:pt>
                <c:pt idx="114">
                  <c:v>2.0297029702970275</c:v>
                </c:pt>
                <c:pt idx="115">
                  <c:v>2.0297029702970275</c:v>
                </c:pt>
                <c:pt idx="116">
                  <c:v>2.0297029702970275</c:v>
                </c:pt>
                <c:pt idx="117">
                  <c:v>2.0297029702970275</c:v>
                </c:pt>
                <c:pt idx="118">
                  <c:v>2.0297029702970275</c:v>
                </c:pt>
                <c:pt idx="119">
                  <c:v>2.0297029702970275</c:v>
                </c:pt>
                <c:pt idx="120">
                  <c:v>2.0297029702970275</c:v>
                </c:pt>
                <c:pt idx="121">
                  <c:v>2.0297029702970275</c:v>
                </c:pt>
                <c:pt idx="122">
                  <c:v>2.0297029702970275</c:v>
                </c:pt>
                <c:pt idx="123">
                  <c:v>2.0297029702970275</c:v>
                </c:pt>
                <c:pt idx="124">
                  <c:v>2.0297029702970275</c:v>
                </c:pt>
                <c:pt idx="125">
                  <c:v>2.0297029702970275</c:v>
                </c:pt>
                <c:pt idx="126">
                  <c:v>2.0297029702970275</c:v>
                </c:pt>
                <c:pt idx="127">
                  <c:v>2.0297029702970275</c:v>
                </c:pt>
                <c:pt idx="128">
                  <c:v>2.0297029702970275</c:v>
                </c:pt>
                <c:pt idx="129">
                  <c:v>2.0297029702970275</c:v>
                </c:pt>
                <c:pt idx="130">
                  <c:v>2.0297029702970275</c:v>
                </c:pt>
                <c:pt idx="131">
                  <c:v>2.0297029702970275</c:v>
                </c:pt>
                <c:pt idx="132">
                  <c:v>2.0297029702970275</c:v>
                </c:pt>
                <c:pt idx="133">
                  <c:v>2.0297029702970275</c:v>
                </c:pt>
                <c:pt idx="134">
                  <c:v>2.0297029702970275</c:v>
                </c:pt>
                <c:pt idx="135">
                  <c:v>2.0297029702970275</c:v>
                </c:pt>
                <c:pt idx="136">
                  <c:v>2.0297029702970275</c:v>
                </c:pt>
                <c:pt idx="137">
                  <c:v>2.0297029702970275</c:v>
                </c:pt>
                <c:pt idx="138">
                  <c:v>2.0297029702970275</c:v>
                </c:pt>
                <c:pt idx="139">
                  <c:v>2.0297029702970275</c:v>
                </c:pt>
                <c:pt idx="140">
                  <c:v>2.0297029702970275</c:v>
                </c:pt>
                <c:pt idx="141">
                  <c:v>2.0297029702970275</c:v>
                </c:pt>
                <c:pt idx="142">
                  <c:v>2.0297029702970275</c:v>
                </c:pt>
                <c:pt idx="143">
                  <c:v>2.0297029702970275</c:v>
                </c:pt>
                <c:pt idx="144">
                  <c:v>2.0297029702970275</c:v>
                </c:pt>
                <c:pt idx="145">
                  <c:v>2.0297029702970275</c:v>
                </c:pt>
                <c:pt idx="146">
                  <c:v>2.0297029702970275</c:v>
                </c:pt>
                <c:pt idx="147">
                  <c:v>2.0297029702970275</c:v>
                </c:pt>
                <c:pt idx="148">
                  <c:v>2.0297029702970275</c:v>
                </c:pt>
                <c:pt idx="149">
                  <c:v>2.0297029702970275</c:v>
                </c:pt>
                <c:pt idx="150">
                  <c:v>2.0297029702970275</c:v>
                </c:pt>
                <c:pt idx="151">
                  <c:v>2.0297029702970275</c:v>
                </c:pt>
                <c:pt idx="152">
                  <c:v>2.0297029702970275</c:v>
                </c:pt>
                <c:pt idx="153">
                  <c:v>2.0297029702970275</c:v>
                </c:pt>
                <c:pt idx="154">
                  <c:v>2.0297029702970275</c:v>
                </c:pt>
                <c:pt idx="155">
                  <c:v>2.0297029702970275</c:v>
                </c:pt>
                <c:pt idx="156">
                  <c:v>2.0297029702970275</c:v>
                </c:pt>
                <c:pt idx="157">
                  <c:v>2.0297029702970275</c:v>
                </c:pt>
                <c:pt idx="158">
                  <c:v>2.0297029702970275</c:v>
                </c:pt>
                <c:pt idx="159">
                  <c:v>2.0297029702970275</c:v>
                </c:pt>
                <c:pt idx="160">
                  <c:v>2.0297029702970275</c:v>
                </c:pt>
                <c:pt idx="161">
                  <c:v>2.0297029702970275</c:v>
                </c:pt>
                <c:pt idx="162">
                  <c:v>2.0297029702970275</c:v>
                </c:pt>
                <c:pt idx="163">
                  <c:v>2.0297029702970275</c:v>
                </c:pt>
                <c:pt idx="164">
                  <c:v>2.0297029702970275</c:v>
                </c:pt>
                <c:pt idx="165">
                  <c:v>2.0297029702970275</c:v>
                </c:pt>
                <c:pt idx="166">
                  <c:v>2.0297029702970275</c:v>
                </c:pt>
                <c:pt idx="167">
                  <c:v>2.0297029702970275</c:v>
                </c:pt>
                <c:pt idx="168">
                  <c:v>2.0297029702970275</c:v>
                </c:pt>
                <c:pt idx="169">
                  <c:v>2.0297029702970275</c:v>
                </c:pt>
                <c:pt idx="170">
                  <c:v>2.0297029702970275</c:v>
                </c:pt>
                <c:pt idx="171">
                  <c:v>2.0297029702970275</c:v>
                </c:pt>
                <c:pt idx="172">
                  <c:v>2.0297029702970275</c:v>
                </c:pt>
                <c:pt idx="173">
                  <c:v>2.0297029702970275</c:v>
                </c:pt>
                <c:pt idx="174">
                  <c:v>2.0297029702970275</c:v>
                </c:pt>
                <c:pt idx="175">
                  <c:v>2.0297029702970275</c:v>
                </c:pt>
                <c:pt idx="176">
                  <c:v>2.0297029702970275</c:v>
                </c:pt>
                <c:pt idx="177">
                  <c:v>2.0297029702970275</c:v>
                </c:pt>
                <c:pt idx="178">
                  <c:v>2.0297029702970275</c:v>
                </c:pt>
                <c:pt idx="179">
                  <c:v>2.0297029702970275</c:v>
                </c:pt>
                <c:pt idx="180">
                  <c:v>2.0297029702970275</c:v>
                </c:pt>
                <c:pt idx="181">
                  <c:v>2.0297029702970275</c:v>
                </c:pt>
                <c:pt idx="182">
                  <c:v>2.0297029702970275</c:v>
                </c:pt>
                <c:pt idx="183">
                  <c:v>2.0297029702970275</c:v>
                </c:pt>
                <c:pt idx="184">
                  <c:v>2.0297029702970275</c:v>
                </c:pt>
                <c:pt idx="185">
                  <c:v>2.0297029702970275</c:v>
                </c:pt>
                <c:pt idx="186">
                  <c:v>2.0297029702970275</c:v>
                </c:pt>
                <c:pt idx="187">
                  <c:v>2.0297029702970275</c:v>
                </c:pt>
                <c:pt idx="188">
                  <c:v>2.0297029702970275</c:v>
                </c:pt>
              </c:numCache>
            </c:numRef>
          </c:val>
          <c:smooth val="0"/>
        </c:ser>
        <c:ser>
          <c:idx val="4"/>
          <c:order val="4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Results!$B$4:$B$192</c:f>
              <c:strCache>
                <c:ptCount val="18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23-Other</c:v>
                </c:pt>
                <c:pt idx="100">
                  <c:v>23-Other</c:v>
                </c:pt>
                <c:pt idx="101">
                  <c:v>23-Other</c:v>
                </c:pt>
                <c:pt idx="102">
                  <c:v>23-Other</c:v>
                </c:pt>
                <c:pt idx="103">
                  <c:v>23-Other</c:v>
                </c:pt>
                <c:pt idx="104">
                  <c:v>23-Other</c:v>
                </c:pt>
                <c:pt idx="105">
                  <c:v>23-Other</c:v>
                </c:pt>
                <c:pt idx="106">
                  <c:v>23-Other</c:v>
                </c:pt>
                <c:pt idx="107">
                  <c:v>23-Other</c:v>
                </c:pt>
                <c:pt idx="108">
                  <c:v>25-USGS</c:v>
                </c:pt>
                <c:pt idx="109">
                  <c:v>25-USGS</c:v>
                </c:pt>
                <c:pt idx="110">
                  <c:v>25-USGS</c:v>
                </c:pt>
                <c:pt idx="111">
                  <c:v>25-USGS</c:v>
                </c:pt>
                <c:pt idx="112">
                  <c:v>25-USGS</c:v>
                </c:pt>
                <c:pt idx="113">
                  <c:v>25-USGS</c:v>
                </c:pt>
                <c:pt idx="114">
                  <c:v>25-USGS</c:v>
                </c:pt>
                <c:pt idx="115">
                  <c:v>25-USGS</c:v>
                </c:pt>
                <c:pt idx="116">
                  <c:v>25-USGS</c:v>
                </c:pt>
                <c:pt idx="117">
                  <c:v>27-Other</c:v>
                </c:pt>
                <c:pt idx="118">
                  <c:v>27-Other</c:v>
                </c:pt>
                <c:pt idx="119">
                  <c:v>27-Other</c:v>
                </c:pt>
                <c:pt idx="120">
                  <c:v>27-Other</c:v>
                </c:pt>
                <c:pt idx="121">
                  <c:v>27-Other</c:v>
                </c:pt>
                <c:pt idx="122">
                  <c:v>27-Other</c:v>
                </c:pt>
                <c:pt idx="123">
                  <c:v>27-Other</c:v>
                </c:pt>
                <c:pt idx="124">
                  <c:v>27-Other</c:v>
                </c:pt>
                <c:pt idx="125">
                  <c:v>27-Other</c:v>
                </c:pt>
                <c:pt idx="126">
                  <c:v>28-Other</c:v>
                </c:pt>
                <c:pt idx="127">
                  <c:v>28-Other</c:v>
                </c:pt>
                <c:pt idx="128">
                  <c:v>28-Other</c:v>
                </c:pt>
                <c:pt idx="129">
                  <c:v>28-Other</c:v>
                </c:pt>
                <c:pt idx="130">
                  <c:v>28-Other</c:v>
                </c:pt>
                <c:pt idx="131">
                  <c:v>28-Other</c:v>
                </c:pt>
                <c:pt idx="132">
                  <c:v>28-Other</c:v>
                </c:pt>
                <c:pt idx="133">
                  <c:v>28-Other</c:v>
                </c:pt>
                <c:pt idx="134">
                  <c:v>28-Other</c:v>
                </c:pt>
                <c:pt idx="135">
                  <c:v>29-Other</c:v>
                </c:pt>
                <c:pt idx="136">
                  <c:v>29-Other</c:v>
                </c:pt>
                <c:pt idx="137">
                  <c:v>29-Other</c:v>
                </c:pt>
                <c:pt idx="138">
                  <c:v>29-Other</c:v>
                </c:pt>
                <c:pt idx="139">
                  <c:v>29-Other</c:v>
                </c:pt>
                <c:pt idx="140">
                  <c:v>29-Other</c:v>
                </c:pt>
                <c:pt idx="141">
                  <c:v>29-Other</c:v>
                </c:pt>
                <c:pt idx="142">
                  <c:v>29-Other</c:v>
                </c:pt>
                <c:pt idx="143">
                  <c:v>29-Other</c:v>
                </c:pt>
                <c:pt idx="144">
                  <c:v>30-Other</c:v>
                </c:pt>
                <c:pt idx="145">
                  <c:v>30-Other</c:v>
                </c:pt>
                <c:pt idx="146">
                  <c:v>30-Other</c:v>
                </c:pt>
                <c:pt idx="147">
                  <c:v>30-Other</c:v>
                </c:pt>
                <c:pt idx="148">
                  <c:v>30-Other</c:v>
                </c:pt>
                <c:pt idx="149">
                  <c:v>30-Other</c:v>
                </c:pt>
                <c:pt idx="150">
                  <c:v>30-Other</c:v>
                </c:pt>
                <c:pt idx="151">
                  <c:v>30-Other</c:v>
                </c:pt>
                <c:pt idx="152">
                  <c:v>30-Other</c:v>
                </c:pt>
                <c:pt idx="153">
                  <c:v>31-Other</c:v>
                </c:pt>
                <c:pt idx="154">
                  <c:v>31-Other</c:v>
                </c:pt>
                <c:pt idx="155">
                  <c:v>31-Other</c:v>
                </c:pt>
                <c:pt idx="156">
                  <c:v>31-Other</c:v>
                </c:pt>
                <c:pt idx="157">
                  <c:v>31-Other</c:v>
                </c:pt>
                <c:pt idx="158">
                  <c:v>31-Other</c:v>
                </c:pt>
                <c:pt idx="159">
                  <c:v>31-Other</c:v>
                </c:pt>
                <c:pt idx="160">
                  <c:v>31-Other</c:v>
                </c:pt>
                <c:pt idx="161">
                  <c:v>31-Other</c:v>
                </c:pt>
                <c:pt idx="162">
                  <c:v>34-Other</c:v>
                </c:pt>
                <c:pt idx="163">
                  <c:v>34-Other</c:v>
                </c:pt>
                <c:pt idx="164">
                  <c:v>34-Other</c:v>
                </c:pt>
                <c:pt idx="165">
                  <c:v>34-Other</c:v>
                </c:pt>
                <c:pt idx="166">
                  <c:v>34-Other</c:v>
                </c:pt>
                <c:pt idx="167">
                  <c:v>34-Other</c:v>
                </c:pt>
                <c:pt idx="168">
                  <c:v>34-Other</c:v>
                </c:pt>
                <c:pt idx="169">
                  <c:v>34-Other</c:v>
                </c:pt>
                <c:pt idx="170">
                  <c:v>34-Other</c:v>
                </c:pt>
                <c:pt idx="171">
                  <c:v>36-Other</c:v>
                </c:pt>
                <c:pt idx="172">
                  <c:v>36-Other</c:v>
                </c:pt>
                <c:pt idx="173">
                  <c:v>36-Other</c:v>
                </c:pt>
                <c:pt idx="174">
                  <c:v>36-Other</c:v>
                </c:pt>
                <c:pt idx="175">
                  <c:v>36-Other</c:v>
                </c:pt>
                <c:pt idx="176">
                  <c:v>36-Other</c:v>
                </c:pt>
                <c:pt idx="177">
                  <c:v>36-Other</c:v>
                </c:pt>
                <c:pt idx="178">
                  <c:v>36-Other</c:v>
                </c:pt>
                <c:pt idx="179">
                  <c:v>36-Other</c:v>
                </c:pt>
                <c:pt idx="180">
                  <c:v>40-Other</c:v>
                </c:pt>
                <c:pt idx="181">
                  <c:v>40-Other</c:v>
                </c:pt>
                <c:pt idx="182">
                  <c:v>40-Other</c:v>
                </c:pt>
                <c:pt idx="183">
                  <c:v>40-Other</c:v>
                </c:pt>
                <c:pt idx="184">
                  <c:v>40-Other</c:v>
                </c:pt>
                <c:pt idx="185">
                  <c:v>40-Other</c:v>
                </c:pt>
                <c:pt idx="186">
                  <c:v>40-Other</c:v>
                </c:pt>
                <c:pt idx="187">
                  <c:v>40-Other</c:v>
                </c:pt>
                <c:pt idx="188">
                  <c:v>40-Other</c:v>
                </c:pt>
              </c:strCache>
            </c:strRef>
          </c:cat>
          <c:val>
            <c:numRef>
              <c:f>Results!$AI$4:$AI$192</c:f>
              <c:numCache>
                <c:formatCode>0.00</c:formatCode>
                <c:ptCount val="189"/>
                <c:pt idx="0">
                  <c:v>-16.033419481020328</c:v>
                </c:pt>
                <c:pt idx="1">
                  <c:v>-16.033419481020328</c:v>
                </c:pt>
                <c:pt idx="2">
                  <c:v>-16.033419481020328</c:v>
                </c:pt>
                <c:pt idx="3">
                  <c:v>-16.033419481020328</c:v>
                </c:pt>
                <c:pt idx="4">
                  <c:v>-16.033419481020328</c:v>
                </c:pt>
                <c:pt idx="5">
                  <c:v>-16.033419481020328</c:v>
                </c:pt>
                <c:pt idx="6">
                  <c:v>-16.033419481020328</c:v>
                </c:pt>
                <c:pt idx="7">
                  <c:v>-16.033419481020328</c:v>
                </c:pt>
                <c:pt idx="8">
                  <c:v>-16.033419481020328</c:v>
                </c:pt>
                <c:pt idx="9">
                  <c:v>-16.033419481020328</c:v>
                </c:pt>
                <c:pt idx="10">
                  <c:v>-16.033419481020328</c:v>
                </c:pt>
                <c:pt idx="11">
                  <c:v>-16.033419481020328</c:v>
                </c:pt>
                <c:pt idx="12">
                  <c:v>-16.033419481020328</c:v>
                </c:pt>
                <c:pt idx="13">
                  <c:v>-16.033419481020328</c:v>
                </c:pt>
                <c:pt idx="14">
                  <c:v>-16.033419481020328</c:v>
                </c:pt>
                <c:pt idx="15">
                  <c:v>-16.033419481020328</c:v>
                </c:pt>
                <c:pt idx="16">
                  <c:v>-16.033419481020328</c:v>
                </c:pt>
                <c:pt idx="17">
                  <c:v>-16.033419481020328</c:v>
                </c:pt>
                <c:pt idx="18">
                  <c:v>-16.033419481020328</c:v>
                </c:pt>
                <c:pt idx="19">
                  <c:v>-16.033419481020328</c:v>
                </c:pt>
                <c:pt idx="20">
                  <c:v>-16.033419481020328</c:v>
                </c:pt>
                <c:pt idx="21">
                  <c:v>-16.033419481020328</c:v>
                </c:pt>
                <c:pt idx="22">
                  <c:v>-16.033419481020328</c:v>
                </c:pt>
                <c:pt idx="23">
                  <c:v>-16.033419481020328</c:v>
                </c:pt>
                <c:pt idx="24">
                  <c:v>-16.033419481020328</c:v>
                </c:pt>
                <c:pt idx="25">
                  <c:v>-16.033419481020328</c:v>
                </c:pt>
                <c:pt idx="26">
                  <c:v>-16.033419481020328</c:v>
                </c:pt>
                <c:pt idx="27">
                  <c:v>-16.033419481020328</c:v>
                </c:pt>
                <c:pt idx="28">
                  <c:v>-16.033419481020328</c:v>
                </c:pt>
                <c:pt idx="29">
                  <c:v>-16.033419481020328</c:v>
                </c:pt>
                <c:pt idx="30">
                  <c:v>-16.033419481020328</c:v>
                </c:pt>
                <c:pt idx="31">
                  <c:v>-16.033419481020328</c:v>
                </c:pt>
                <c:pt idx="32">
                  <c:v>-16.033419481020328</c:v>
                </c:pt>
                <c:pt idx="33">
                  <c:v>-16.033419481020328</c:v>
                </c:pt>
                <c:pt idx="34">
                  <c:v>-16.033419481020328</c:v>
                </c:pt>
                <c:pt idx="35">
                  <c:v>-16.033419481020328</c:v>
                </c:pt>
                <c:pt idx="36">
                  <c:v>-16.033419481020328</c:v>
                </c:pt>
                <c:pt idx="37">
                  <c:v>-16.033419481020328</c:v>
                </c:pt>
                <c:pt idx="38">
                  <c:v>-16.033419481020328</c:v>
                </c:pt>
                <c:pt idx="39">
                  <c:v>-16.033419481020328</c:v>
                </c:pt>
                <c:pt idx="40">
                  <c:v>-16.033419481020328</c:v>
                </c:pt>
                <c:pt idx="41">
                  <c:v>-16.033419481020328</c:v>
                </c:pt>
                <c:pt idx="42">
                  <c:v>-16.033419481020328</c:v>
                </c:pt>
                <c:pt idx="43">
                  <c:v>-16.033419481020328</c:v>
                </c:pt>
                <c:pt idx="44">
                  <c:v>-16.033419481020328</c:v>
                </c:pt>
                <c:pt idx="45">
                  <c:v>-16.033419481020328</c:v>
                </c:pt>
                <c:pt idx="46">
                  <c:v>-16.033419481020328</c:v>
                </c:pt>
                <c:pt idx="47">
                  <c:v>-16.033419481020328</c:v>
                </c:pt>
                <c:pt idx="48">
                  <c:v>-16.033419481020328</c:v>
                </c:pt>
                <c:pt idx="49">
                  <c:v>-16.033419481020328</c:v>
                </c:pt>
                <c:pt idx="50">
                  <c:v>-16.033419481020328</c:v>
                </c:pt>
                <c:pt idx="51">
                  <c:v>-16.033419481020328</c:v>
                </c:pt>
                <c:pt idx="52">
                  <c:v>-16.033419481020328</c:v>
                </c:pt>
                <c:pt idx="53">
                  <c:v>-16.033419481020328</c:v>
                </c:pt>
                <c:pt idx="54">
                  <c:v>-16.033419481020328</c:v>
                </c:pt>
                <c:pt idx="55">
                  <c:v>-16.033419481020328</c:v>
                </c:pt>
                <c:pt idx="56">
                  <c:v>-16.033419481020328</c:v>
                </c:pt>
                <c:pt idx="57">
                  <c:v>-16.033419481020328</c:v>
                </c:pt>
                <c:pt idx="58">
                  <c:v>-16.033419481020328</c:v>
                </c:pt>
                <c:pt idx="59">
                  <c:v>-16.033419481020328</c:v>
                </c:pt>
                <c:pt idx="60">
                  <c:v>-16.033419481020328</c:v>
                </c:pt>
                <c:pt idx="61">
                  <c:v>-16.033419481020328</c:v>
                </c:pt>
                <c:pt idx="62">
                  <c:v>-16.033419481020328</c:v>
                </c:pt>
                <c:pt idx="63">
                  <c:v>-16.033419481020328</c:v>
                </c:pt>
                <c:pt idx="64">
                  <c:v>-16.033419481020328</c:v>
                </c:pt>
                <c:pt idx="65">
                  <c:v>-16.033419481020328</c:v>
                </c:pt>
                <c:pt idx="66">
                  <c:v>-16.033419481020328</c:v>
                </c:pt>
                <c:pt idx="67">
                  <c:v>-16.033419481020328</c:v>
                </c:pt>
                <c:pt idx="68">
                  <c:v>-16.033419481020328</c:v>
                </c:pt>
                <c:pt idx="69">
                  <c:v>-16.033419481020328</c:v>
                </c:pt>
                <c:pt idx="70">
                  <c:v>-16.033419481020328</c:v>
                </c:pt>
                <c:pt idx="71">
                  <c:v>-16.033419481020328</c:v>
                </c:pt>
                <c:pt idx="72">
                  <c:v>-16.033419481020328</c:v>
                </c:pt>
                <c:pt idx="73">
                  <c:v>-16.033419481020328</c:v>
                </c:pt>
                <c:pt idx="74">
                  <c:v>-16.033419481020328</c:v>
                </c:pt>
                <c:pt idx="75">
                  <c:v>-16.033419481020328</c:v>
                </c:pt>
                <c:pt idx="76">
                  <c:v>-16.033419481020328</c:v>
                </c:pt>
                <c:pt idx="77">
                  <c:v>-16.033419481020328</c:v>
                </c:pt>
                <c:pt idx="78">
                  <c:v>-16.033419481020328</c:v>
                </c:pt>
                <c:pt idx="79">
                  <c:v>-16.033419481020328</c:v>
                </c:pt>
                <c:pt idx="80">
                  <c:v>-16.033419481020328</c:v>
                </c:pt>
                <c:pt idx="81">
                  <c:v>-16.033419481020328</c:v>
                </c:pt>
                <c:pt idx="82">
                  <c:v>-16.033419481020328</c:v>
                </c:pt>
                <c:pt idx="83">
                  <c:v>-16.033419481020328</c:v>
                </c:pt>
                <c:pt idx="84">
                  <c:v>-16.033419481020328</c:v>
                </c:pt>
                <c:pt idx="85">
                  <c:v>-16.033419481020328</c:v>
                </c:pt>
                <c:pt idx="86">
                  <c:v>-16.033419481020328</c:v>
                </c:pt>
                <c:pt idx="87">
                  <c:v>-16.033419481020328</c:v>
                </c:pt>
                <c:pt idx="88">
                  <c:v>-16.033419481020328</c:v>
                </c:pt>
                <c:pt idx="89">
                  <c:v>-16.033419481020328</c:v>
                </c:pt>
                <c:pt idx="90">
                  <c:v>-16.033419481020328</c:v>
                </c:pt>
                <c:pt idx="91">
                  <c:v>-16.033419481020328</c:v>
                </c:pt>
                <c:pt idx="92">
                  <c:v>-16.033419481020328</c:v>
                </c:pt>
                <c:pt idx="93">
                  <c:v>-16.033419481020328</c:v>
                </c:pt>
                <c:pt idx="94">
                  <c:v>-16.033419481020328</c:v>
                </c:pt>
                <c:pt idx="95">
                  <c:v>-16.033419481020328</c:v>
                </c:pt>
                <c:pt idx="96">
                  <c:v>-16.033419481020328</c:v>
                </c:pt>
                <c:pt idx="97">
                  <c:v>-16.033419481020328</c:v>
                </c:pt>
                <c:pt idx="98">
                  <c:v>-16.033419481020328</c:v>
                </c:pt>
                <c:pt idx="99">
                  <c:v>-16.033419481020328</c:v>
                </c:pt>
                <c:pt idx="100">
                  <c:v>-16.033419481020328</c:v>
                </c:pt>
                <c:pt idx="101">
                  <c:v>-16.033419481020328</c:v>
                </c:pt>
                <c:pt idx="102">
                  <c:v>-16.033419481020328</c:v>
                </c:pt>
                <c:pt idx="103">
                  <c:v>-16.033419481020328</c:v>
                </c:pt>
                <c:pt idx="104">
                  <c:v>-16.033419481020328</c:v>
                </c:pt>
                <c:pt idx="105">
                  <c:v>-16.033419481020328</c:v>
                </c:pt>
                <c:pt idx="106">
                  <c:v>-16.033419481020328</c:v>
                </c:pt>
                <c:pt idx="107">
                  <c:v>-16.033419481020328</c:v>
                </c:pt>
                <c:pt idx="108">
                  <c:v>-16.033419481020328</c:v>
                </c:pt>
                <c:pt idx="109">
                  <c:v>-16.033419481020328</c:v>
                </c:pt>
                <c:pt idx="110">
                  <c:v>-16.033419481020328</c:v>
                </c:pt>
                <c:pt idx="111">
                  <c:v>-16.033419481020328</c:v>
                </c:pt>
                <c:pt idx="112">
                  <c:v>-16.033419481020328</c:v>
                </c:pt>
                <c:pt idx="113">
                  <c:v>-16.033419481020328</c:v>
                </c:pt>
                <c:pt idx="114">
                  <c:v>-16.033419481020328</c:v>
                </c:pt>
                <c:pt idx="115">
                  <c:v>-16.033419481020328</c:v>
                </c:pt>
                <c:pt idx="116">
                  <c:v>-16.033419481020328</c:v>
                </c:pt>
                <c:pt idx="117">
                  <c:v>-16.033419481020328</c:v>
                </c:pt>
                <c:pt idx="118">
                  <c:v>-16.033419481020328</c:v>
                </c:pt>
                <c:pt idx="119">
                  <c:v>-16.033419481020328</c:v>
                </c:pt>
                <c:pt idx="120">
                  <c:v>-16.033419481020328</c:v>
                </c:pt>
                <c:pt idx="121">
                  <c:v>-16.033419481020328</c:v>
                </c:pt>
                <c:pt idx="122">
                  <c:v>-16.033419481020328</c:v>
                </c:pt>
                <c:pt idx="123">
                  <c:v>-16.033419481020328</c:v>
                </c:pt>
                <c:pt idx="124">
                  <c:v>-16.033419481020328</c:v>
                </c:pt>
                <c:pt idx="125">
                  <c:v>-16.033419481020328</c:v>
                </c:pt>
                <c:pt idx="126">
                  <c:v>-16.033419481020328</c:v>
                </c:pt>
                <c:pt idx="127">
                  <c:v>-16.033419481020328</c:v>
                </c:pt>
                <c:pt idx="128">
                  <c:v>-16.033419481020328</c:v>
                </c:pt>
                <c:pt idx="129">
                  <c:v>-16.033419481020328</c:v>
                </c:pt>
                <c:pt idx="130">
                  <c:v>-16.033419481020328</c:v>
                </c:pt>
                <c:pt idx="131">
                  <c:v>-16.033419481020328</c:v>
                </c:pt>
                <c:pt idx="132">
                  <c:v>-16.033419481020328</c:v>
                </c:pt>
                <c:pt idx="133">
                  <c:v>-16.033419481020328</c:v>
                </c:pt>
                <c:pt idx="134">
                  <c:v>-16.033419481020328</c:v>
                </c:pt>
                <c:pt idx="135">
                  <c:v>-16.033419481020328</c:v>
                </c:pt>
                <c:pt idx="136">
                  <c:v>-16.033419481020328</c:v>
                </c:pt>
                <c:pt idx="137">
                  <c:v>-16.033419481020328</c:v>
                </c:pt>
                <c:pt idx="138">
                  <c:v>-16.033419481020328</c:v>
                </c:pt>
                <c:pt idx="139">
                  <c:v>-16.033419481020328</c:v>
                </c:pt>
                <c:pt idx="140">
                  <c:v>-16.033419481020328</c:v>
                </c:pt>
                <c:pt idx="141">
                  <c:v>-16.033419481020328</c:v>
                </c:pt>
                <c:pt idx="142">
                  <c:v>-16.033419481020328</c:v>
                </c:pt>
                <c:pt idx="143">
                  <c:v>-16.033419481020328</c:v>
                </c:pt>
                <c:pt idx="144">
                  <c:v>-16.033419481020328</c:v>
                </c:pt>
                <c:pt idx="145">
                  <c:v>-16.033419481020328</c:v>
                </c:pt>
                <c:pt idx="146">
                  <c:v>-16.033419481020328</c:v>
                </c:pt>
                <c:pt idx="147">
                  <c:v>-16.033419481020328</c:v>
                </c:pt>
                <c:pt idx="148">
                  <c:v>-16.033419481020328</c:v>
                </c:pt>
                <c:pt idx="149">
                  <c:v>-16.033419481020328</c:v>
                </c:pt>
                <c:pt idx="150">
                  <c:v>-16.033419481020328</c:v>
                </c:pt>
                <c:pt idx="151">
                  <c:v>-16.033419481020328</c:v>
                </c:pt>
                <c:pt idx="152">
                  <c:v>-16.033419481020328</c:v>
                </c:pt>
                <c:pt idx="153">
                  <c:v>-16.033419481020328</c:v>
                </c:pt>
                <c:pt idx="154">
                  <c:v>-16.033419481020328</c:v>
                </c:pt>
                <c:pt idx="155">
                  <c:v>-16.033419481020328</c:v>
                </c:pt>
                <c:pt idx="156">
                  <c:v>-16.033419481020328</c:v>
                </c:pt>
                <c:pt idx="157">
                  <c:v>-16.033419481020328</c:v>
                </c:pt>
                <c:pt idx="158">
                  <c:v>-16.033419481020328</c:v>
                </c:pt>
                <c:pt idx="159">
                  <c:v>-16.033419481020328</c:v>
                </c:pt>
                <c:pt idx="160">
                  <c:v>-16.033419481020328</c:v>
                </c:pt>
                <c:pt idx="161">
                  <c:v>-16.033419481020328</c:v>
                </c:pt>
                <c:pt idx="162">
                  <c:v>-16.033419481020328</c:v>
                </c:pt>
                <c:pt idx="163">
                  <c:v>-16.033419481020328</c:v>
                </c:pt>
                <c:pt idx="164">
                  <c:v>-16.033419481020328</c:v>
                </c:pt>
                <c:pt idx="165">
                  <c:v>-16.033419481020328</c:v>
                </c:pt>
                <c:pt idx="166">
                  <c:v>-16.033419481020328</c:v>
                </c:pt>
                <c:pt idx="167">
                  <c:v>-16.033419481020328</c:v>
                </c:pt>
                <c:pt idx="168">
                  <c:v>-16.033419481020328</c:v>
                </c:pt>
                <c:pt idx="169">
                  <c:v>-16.033419481020328</c:v>
                </c:pt>
                <c:pt idx="170">
                  <c:v>-16.033419481020328</c:v>
                </c:pt>
                <c:pt idx="171">
                  <c:v>-16.033419481020328</c:v>
                </c:pt>
                <c:pt idx="172">
                  <c:v>-16.033419481020328</c:v>
                </c:pt>
                <c:pt idx="173">
                  <c:v>-16.033419481020328</c:v>
                </c:pt>
                <c:pt idx="174">
                  <c:v>-16.033419481020328</c:v>
                </c:pt>
                <c:pt idx="175">
                  <c:v>-16.033419481020328</c:v>
                </c:pt>
                <c:pt idx="176">
                  <c:v>-16.033419481020328</c:v>
                </c:pt>
                <c:pt idx="177">
                  <c:v>-16.033419481020328</c:v>
                </c:pt>
                <c:pt idx="178">
                  <c:v>-16.033419481020328</c:v>
                </c:pt>
                <c:pt idx="179">
                  <c:v>-16.033419481020328</c:v>
                </c:pt>
                <c:pt idx="180">
                  <c:v>-16.033419481020328</c:v>
                </c:pt>
                <c:pt idx="181">
                  <c:v>-16.033419481020328</c:v>
                </c:pt>
                <c:pt idx="182">
                  <c:v>-16.033419481020328</c:v>
                </c:pt>
                <c:pt idx="183">
                  <c:v>-16.033419481020328</c:v>
                </c:pt>
                <c:pt idx="184">
                  <c:v>-16.033419481020328</c:v>
                </c:pt>
                <c:pt idx="185">
                  <c:v>-16.033419481020328</c:v>
                </c:pt>
                <c:pt idx="186">
                  <c:v>-16.033419481020328</c:v>
                </c:pt>
                <c:pt idx="187">
                  <c:v>-16.033419481020328</c:v>
                </c:pt>
                <c:pt idx="188">
                  <c:v>-16.033419481020328</c:v>
                </c:pt>
              </c:numCache>
            </c:numRef>
          </c:val>
          <c:smooth val="0"/>
        </c:ser>
        <c:ser>
          <c:idx val="5"/>
          <c:order val="5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dPt>
            <c:idx val="45"/>
            <c:bubble3D val="0"/>
          </c:dPt>
          <c:dPt>
            <c:idx val="54"/>
            <c:bubble3D val="0"/>
          </c:dPt>
          <c:dPt>
            <c:idx val="73"/>
            <c:bubble3D val="0"/>
          </c:dPt>
          <c:cat>
            <c:strRef>
              <c:f>Results!$B$4:$B$192</c:f>
              <c:strCache>
                <c:ptCount val="18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23-Other</c:v>
                </c:pt>
                <c:pt idx="100">
                  <c:v>23-Other</c:v>
                </c:pt>
                <c:pt idx="101">
                  <c:v>23-Other</c:v>
                </c:pt>
                <c:pt idx="102">
                  <c:v>23-Other</c:v>
                </c:pt>
                <c:pt idx="103">
                  <c:v>23-Other</c:v>
                </c:pt>
                <c:pt idx="104">
                  <c:v>23-Other</c:v>
                </c:pt>
                <c:pt idx="105">
                  <c:v>23-Other</c:v>
                </c:pt>
                <c:pt idx="106">
                  <c:v>23-Other</c:v>
                </c:pt>
                <c:pt idx="107">
                  <c:v>23-Other</c:v>
                </c:pt>
                <c:pt idx="108">
                  <c:v>25-USGS</c:v>
                </c:pt>
                <c:pt idx="109">
                  <c:v>25-USGS</c:v>
                </c:pt>
                <c:pt idx="110">
                  <c:v>25-USGS</c:v>
                </c:pt>
                <c:pt idx="111">
                  <c:v>25-USGS</c:v>
                </c:pt>
                <c:pt idx="112">
                  <c:v>25-USGS</c:v>
                </c:pt>
                <c:pt idx="113">
                  <c:v>25-USGS</c:v>
                </c:pt>
                <c:pt idx="114">
                  <c:v>25-USGS</c:v>
                </c:pt>
                <c:pt idx="115">
                  <c:v>25-USGS</c:v>
                </c:pt>
                <c:pt idx="116">
                  <c:v>25-USGS</c:v>
                </c:pt>
                <c:pt idx="117">
                  <c:v>27-Other</c:v>
                </c:pt>
                <c:pt idx="118">
                  <c:v>27-Other</c:v>
                </c:pt>
                <c:pt idx="119">
                  <c:v>27-Other</c:v>
                </c:pt>
                <c:pt idx="120">
                  <c:v>27-Other</c:v>
                </c:pt>
                <c:pt idx="121">
                  <c:v>27-Other</c:v>
                </c:pt>
                <c:pt idx="122">
                  <c:v>27-Other</c:v>
                </c:pt>
                <c:pt idx="123">
                  <c:v>27-Other</c:v>
                </c:pt>
                <c:pt idx="124">
                  <c:v>27-Other</c:v>
                </c:pt>
                <c:pt idx="125">
                  <c:v>27-Other</c:v>
                </c:pt>
                <c:pt idx="126">
                  <c:v>28-Other</c:v>
                </c:pt>
                <c:pt idx="127">
                  <c:v>28-Other</c:v>
                </c:pt>
                <c:pt idx="128">
                  <c:v>28-Other</c:v>
                </c:pt>
                <c:pt idx="129">
                  <c:v>28-Other</c:v>
                </c:pt>
                <c:pt idx="130">
                  <c:v>28-Other</c:v>
                </c:pt>
                <c:pt idx="131">
                  <c:v>28-Other</c:v>
                </c:pt>
                <c:pt idx="132">
                  <c:v>28-Other</c:v>
                </c:pt>
                <c:pt idx="133">
                  <c:v>28-Other</c:v>
                </c:pt>
                <c:pt idx="134">
                  <c:v>28-Other</c:v>
                </c:pt>
                <c:pt idx="135">
                  <c:v>29-Other</c:v>
                </c:pt>
                <c:pt idx="136">
                  <c:v>29-Other</c:v>
                </c:pt>
                <c:pt idx="137">
                  <c:v>29-Other</c:v>
                </c:pt>
                <c:pt idx="138">
                  <c:v>29-Other</c:v>
                </c:pt>
                <c:pt idx="139">
                  <c:v>29-Other</c:v>
                </c:pt>
                <c:pt idx="140">
                  <c:v>29-Other</c:v>
                </c:pt>
                <c:pt idx="141">
                  <c:v>29-Other</c:v>
                </c:pt>
                <c:pt idx="142">
                  <c:v>29-Other</c:v>
                </c:pt>
                <c:pt idx="143">
                  <c:v>29-Other</c:v>
                </c:pt>
                <c:pt idx="144">
                  <c:v>30-Other</c:v>
                </c:pt>
                <c:pt idx="145">
                  <c:v>30-Other</c:v>
                </c:pt>
                <c:pt idx="146">
                  <c:v>30-Other</c:v>
                </c:pt>
                <c:pt idx="147">
                  <c:v>30-Other</c:v>
                </c:pt>
                <c:pt idx="148">
                  <c:v>30-Other</c:v>
                </c:pt>
                <c:pt idx="149">
                  <c:v>30-Other</c:v>
                </c:pt>
                <c:pt idx="150">
                  <c:v>30-Other</c:v>
                </c:pt>
                <c:pt idx="151">
                  <c:v>30-Other</c:v>
                </c:pt>
                <c:pt idx="152">
                  <c:v>30-Other</c:v>
                </c:pt>
                <c:pt idx="153">
                  <c:v>31-Other</c:v>
                </c:pt>
                <c:pt idx="154">
                  <c:v>31-Other</c:v>
                </c:pt>
                <c:pt idx="155">
                  <c:v>31-Other</c:v>
                </c:pt>
                <c:pt idx="156">
                  <c:v>31-Other</c:v>
                </c:pt>
                <c:pt idx="157">
                  <c:v>31-Other</c:v>
                </c:pt>
                <c:pt idx="158">
                  <c:v>31-Other</c:v>
                </c:pt>
                <c:pt idx="159">
                  <c:v>31-Other</c:v>
                </c:pt>
                <c:pt idx="160">
                  <c:v>31-Other</c:v>
                </c:pt>
                <c:pt idx="161">
                  <c:v>31-Other</c:v>
                </c:pt>
                <c:pt idx="162">
                  <c:v>34-Other</c:v>
                </c:pt>
                <c:pt idx="163">
                  <c:v>34-Other</c:v>
                </c:pt>
                <c:pt idx="164">
                  <c:v>34-Other</c:v>
                </c:pt>
                <c:pt idx="165">
                  <c:v>34-Other</c:v>
                </c:pt>
                <c:pt idx="166">
                  <c:v>34-Other</c:v>
                </c:pt>
                <c:pt idx="167">
                  <c:v>34-Other</c:v>
                </c:pt>
                <c:pt idx="168">
                  <c:v>34-Other</c:v>
                </c:pt>
                <c:pt idx="169">
                  <c:v>34-Other</c:v>
                </c:pt>
                <c:pt idx="170">
                  <c:v>34-Other</c:v>
                </c:pt>
                <c:pt idx="171">
                  <c:v>36-Other</c:v>
                </c:pt>
                <c:pt idx="172">
                  <c:v>36-Other</c:v>
                </c:pt>
                <c:pt idx="173">
                  <c:v>36-Other</c:v>
                </c:pt>
                <c:pt idx="174">
                  <c:v>36-Other</c:v>
                </c:pt>
                <c:pt idx="175">
                  <c:v>36-Other</c:v>
                </c:pt>
                <c:pt idx="176">
                  <c:v>36-Other</c:v>
                </c:pt>
                <c:pt idx="177">
                  <c:v>36-Other</c:v>
                </c:pt>
                <c:pt idx="178">
                  <c:v>36-Other</c:v>
                </c:pt>
                <c:pt idx="179">
                  <c:v>36-Other</c:v>
                </c:pt>
                <c:pt idx="180">
                  <c:v>40-Other</c:v>
                </c:pt>
                <c:pt idx="181">
                  <c:v>40-Other</c:v>
                </c:pt>
                <c:pt idx="182">
                  <c:v>40-Other</c:v>
                </c:pt>
                <c:pt idx="183">
                  <c:v>40-Other</c:v>
                </c:pt>
                <c:pt idx="184">
                  <c:v>40-Other</c:v>
                </c:pt>
                <c:pt idx="185">
                  <c:v>40-Other</c:v>
                </c:pt>
                <c:pt idx="186">
                  <c:v>40-Other</c:v>
                </c:pt>
                <c:pt idx="187">
                  <c:v>40-Other</c:v>
                </c:pt>
                <c:pt idx="188">
                  <c:v>40-Other</c:v>
                </c:pt>
              </c:strCache>
            </c:strRef>
          </c:cat>
          <c:val>
            <c:numRef>
              <c:f>Results!$AJ$4:$AJ$192</c:f>
              <c:numCache>
                <c:formatCode>0.00</c:formatCode>
                <c:ptCount val="189"/>
                <c:pt idx="0">
                  <c:v>10.092825421614384</c:v>
                </c:pt>
                <c:pt idx="1">
                  <c:v>10.092825421614384</c:v>
                </c:pt>
                <c:pt idx="2">
                  <c:v>10.092825421614384</c:v>
                </c:pt>
                <c:pt idx="3">
                  <c:v>10.092825421614384</c:v>
                </c:pt>
                <c:pt idx="4">
                  <c:v>10.092825421614384</c:v>
                </c:pt>
                <c:pt idx="5">
                  <c:v>10.092825421614384</c:v>
                </c:pt>
                <c:pt idx="6">
                  <c:v>10.092825421614384</c:v>
                </c:pt>
                <c:pt idx="7">
                  <c:v>10.092825421614384</c:v>
                </c:pt>
                <c:pt idx="8">
                  <c:v>10.092825421614384</c:v>
                </c:pt>
                <c:pt idx="9">
                  <c:v>10.092825421614384</c:v>
                </c:pt>
                <c:pt idx="10">
                  <c:v>10.092825421614384</c:v>
                </c:pt>
                <c:pt idx="11">
                  <c:v>10.092825421614384</c:v>
                </c:pt>
                <c:pt idx="12">
                  <c:v>10.092825421614384</c:v>
                </c:pt>
                <c:pt idx="13">
                  <c:v>10.092825421614384</c:v>
                </c:pt>
                <c:pt idx="14">
                  <c:v>10.092825421614384</c:v>
                </c:pt>
                <c:pt idx="15">
                  <c:v>10.092825421614384</c:v>
                </c:pt>
                <c:pt idx="16">
                  <c:v>10.092825421614384</c:v>
                </c:pt>
                <c:pt idx="17">
                  <c:v>10.092825421614384</c:v>
                </c:pt>
                <c:pt idx="18">
                  <c:v>10.092825421614384</c:v>
                </c:pt>
                <c:pt idx="19">
                  <c:v>10.092825421614384</c:v>
                </c:pt>
                <c:pt idx="20">
                  <c:v>10.092825421614384</c:v>
                </c:pt>
                <c:pt idx="21">
                  <c:v>10.092825421614384</c:v>
                </c:pt>
                <c:pt idx="22">
                  <c:v>10.092825421614384</c:v>
                </c:pt>
                <c:pt idx="23">
                  <c:v>10.092825421614384</c:v>
                </c:pt>
                <c:pt idx="24">
                  <c:v>10.092825421614384</c:v>
                </c:pt>
                <c:pt idx="25">
                  <c:v>10.092825421614384</c:v>
                </c:pt>
                <c:pt idx="26">
                  <c:v>10.092825421614384</c:v>
                </c:pt>
                <c:pt idx="27">
                  <c:v>10.092825421614384</c:v>
                </c:pt>
                <c:pt idx="28">
                  <c:v>10.092825421614384</c:v>
                </c:pt>
                <c:pt idx="29">
                  <c:v>10.092825421614384</c:v>
                </c:pt>
                <c:pt idx="30">
                  <c:v>10.092825421614384</c:v>
                </c:pt>
                <c:pt idx="31">
                  <c:v>10.092825421614384</c:v>
                </c:pt>
                <c:pt idx="32">
                  <c:v>10.092825421614384</c:v>
                </c:pt>
                <c:pt idx="33">
                  <c:v>10.092825421614384</c:v>
                </c:pt>
                <c:pt idx="34">
                  <c:v>10.092825421614384</c:v>
                </c:pt>
                <c:pt idx="35">
                  <c:v>10.092825421614384</c:v>
                </c:pt>
                <c:pt idx="36">
                  <c:v>10.092825421614384</c:v>
                </c:pt>
                <c:pt idx="37">
                  <c:v>10.092825421614384</c:v>
                </c:pt>
                <c:pt idx="38">
                  <c:v>10.092825421614384</c:v>
                </c:pt>
                <c:pt idx="39">
                  <c:v>10.092825421614384</c:v>
                </c:pt>
                <c:pt idx="40">
                  <c:v>10.092825421614384</c:v>
                </c:pt>
                <c:pt idx="41">
                  <c:v>10.092825421614384</c:v>
                </c:pt>
                <c:pt idx="42">
                  <c:v>10.092825421614384</c:v>
                </c:pt>
                <c:pt idx="43">
                  <c:v>10.092825421614384</c:v>
                </c:pt>
                <c:pt idx="44">
                  <c:v>10.092825421614384</c:v>
                </c:pt>
                <c:pt idx="45">
                  <c:v>10.092825421614384</c:v>
                </c:pt>
                <c:pt idx="46">
                  <c:v>10.092825421614384</c:v>
                </c:pt>
                <c:pt idx="47">
                  <c:v>10.092825421614384</c:v>
                </c:pt>
                <c:pt idx="48">
                  <c:v>10.092825421614384</c:v>
                </c:pt>
                <c:pt idx="49">
                  <c:v>10.092825421614384</c:v>
                </c:pt>
                <c:pt idx="50">
                  <c:v>10.092825421614384</c:v>
                </c:pt>
                <c:pt idx="51">
                  <c:v>10.092825421614384</c:v>
                </c:pt>
                <c:pt idx="52">
                  <c:v>10.092825421614384</c:v>
                </c:pt>
                <c:pt idx="53">
                  <c:v>10.092825421614384</c:v>
                </c:pt>
                <c:pt idx="54">
                  <c:v>10.092825421614384</c:v>
                </c:pt>
                <c:pt idx="55">
                  <c:v>10.092825421614384</c:v>
                </c:pt>
                <c:pt idx="56">
                  <c:v>10.092825421614384</c:v>
                </c:pt>
                <c:pt idx="57">
                  <c:v>10.092825421614384</c:v>
                </c:pt>
                <c:pt idx="58">
                  <c:v>10.092825421614384</c:v>
                </c:pt>
                <c:pt idx="59">
                  <c:v>10.092825421614384</c:v>
                </c:pt>
                <c:pt idx="60">
                  <c:v>10.092825421614384</c:v>
                </c:pt>
                <c:pt idx="61">
                  <c:v>10.092825421614384</c:v>
                </c:pt>
                <c:pt idx="62">
                  <c:v>10.092825421614384</c:v>
                </c:pt>
                <c:pt idx="63">
                  <c:v>10.092825421614384</c:v>
                </c:pt>
                <c:pt idx="64">
                  <c:v>10.092825421614384</c:v>
                </c:pt>
                <c:pt idx="65">
                  <c:v>10.092825421614384</c:v>
                </c:pt>
                <c:pt idx="66">
                  <c:v>10.092825421614384</c:v>
                </c:pt>
                <c:pt idx="67">
                  <c:v>10.092825421614384</c:v>
                </c:pt>
                <c:pt idx="68">
                  <c:v>10.092825421614384</c:v>
                </c:pt>
                <c:pt idx="69">
                  <c:v>10.092825421614384</c:v>
                </c:pt>
                <c:pt idx="70">
                  <c:v>10.092825421614384</c:v>
                </c:pt>
                <c:pt idx="71">
                  <c:v>10.092825421614384</c:v>
                </c:pt>
                <c:pt idx="72">
                  <c:v>10.092825421614384</c:v>
                </c:pt>
                <c:pt idx="73">
                  <c:v>10.092825421614384</c:v>
                </c:pt>
                <c:pt idx="74">
                  <c:v>10.092825421614384</c:v>
                </c:pt>
                <c:pt idx="75">
                  <c:v>10.092825421614384</c:v>
                </c:pt>
                <c:pt idx="76">
                  <c:v>10.092825421614384</c:v>
                </c:pt>
                <c:pt idx="77">
                  <c:v>10.092825421614384</c:v>
                </c:pt>
                <c:pt idx="78">
                  <c:v>10.092825421614384</c:v>
                </c:pt>
                <c:pt idx="79">
                  <c:v>10.092825421614384</c:v>
                </c:pt>
                <c:pt idx="80">
                  <c:v>10.092825421614384</c:v>
                </c:pt>
                <c:pt idx="81">
                  <c:v>10.092825421614384</c:v>
                </c:pt>
                <c:pt idx="82">
                  <c:v>10.092825421614384</c:v>
                </c:pt>
                <c:pt idx="83">
                  <c:v>10.092825421614384</c:v>
                </c:pt>
                <c:pt idx="84">
                  <c:v>10.092825421614384</c:v>
                </c:pt>
                <c:pt idx="85">
                  <c:v>10.092825421614384</c:v>
                </c:pt>
                <c:pt idx="86">
                  <c:v>10.092825421614384</c:v>
                </c:pt>
                <c:pt idx="87">
                  <c:v>10.092825421614384</c:v>
                </c:pt>
                <c:pt idx="88">
                  <c:v>10.092825421614384</c:v>
                </c:pt>
                <c:pt idx="89">
                  <c:v>10.092825421614384</c:v>
                </c:pt>
                <c:pt idx="90">
                  <c:v>10.092825421614384</c:v>
                </c:pt>
                <c:pt idx="91">
                  <c:v>10.092825421614384</c:v>
                </c:pt>
                <c:pt idx="92">
                  <c:v>10.092825421614384</c:v>
                </c:pt>
                <c:pt idx="93">
                  <c:v>10.092825421614384</c:v>
                </c:pt>
                <c:pt idx="94">
                  <c:v>10.092825421614384</c:v>
                </c:pt>
                <c:pt idx="95">
                  <c:v>10.092825421614384</c:v>
                </c:pt>
                <c:pt idx="96">
                  <c:v>10.092825421614384</c:v>
                </c:pt>
                <c:pt idx="97">
                  <c:v>10.092825421614384</c:v>
                </c:pt>
                <c:pt idx="98">
                  <c:v>10.092825421614384</c:v>
                </c:pt>
                <c:pt idx="99">
                  <c:v>10.092825421614384</c:v>
                </c:pt>
                <c:pt idx="100">
                  <c:v>10.092825421614384</c:v>
                </c:pt>
                <c:pt idx="101">
                  <c:v>10.092825421614384</c:v>
                </c:pt>
                <c:pt idx="102">
                  <c:v>10.092825421614384</c:v>
                </c:pt>
                <c:pt idx="103">
                  <c:v>10.092825421614384</c:v>
                </c:pt>
                <c:pt idx="104">
                  <c:v>10.092825421614384</c:v>
                </c:pt>
                <c:pt idx="105">
                  <c:v>10.092825421614384</c:v>
                </c:pt>
                <c:pt idx="106">
                  <c:v>10.092825421614384</c:v>
                </c:pt>
                <c:pt idx="107">
                  <c:v>10.092825421614384</c:v>
                </c:pt>
                <c:pt idx="108">
                  <c:v>10.092825421614384</c:v>
                </c:pt>
                <c:pt idx="109">
                  <c:v>10.092825421614384</c:v>
                </c:pt>
                <c:pt idx="110">
                  <c:v>10.092825421614384</c:v>
                </c:pt>
                <c:pt idx="111">
                  <c:v>10.092825421614384</c:v>
                </c:pt>
                <c:pt idx="112">
                  <c:v>10.092825421614384</c:v>
                </c:pt>
                <c:pt idx="113">
                  <c:v>10.092825421614384</c:v>
                </c:pt>
                <c:pt idx="114">
                  <c:v>10.092825421614384</c:v>
                </c:pt>
                <c:pt idx="115">
                  <c:v>10.092825421614384</c:v>
                </c:pt>
                <c:pt idx="116">
                  <c:v>10.092825421614384</c:v>
                </c:pt>
                <c:pt idx="117">
                  <c:v>10.092825421614384</c:v>
                </c:pt>
                <c:pt idx="118">
                  <c:v>10.092825421614384</c:v>
                </c:pt>
                <c:pt idx="119">
                  <c:v>10.092825421614384</c:v>
                </c:pt>
                <c:pt idx="120">
                  <c:v>10.092825421614384</c:v>
                </c:pt>
                <c:pt idx="121">
                  <c:v>10.092825421614384</c:v>
                </c:pt>
                <c:pt idx="122">
                  <c:v>10.092825421614384</c:v>
                </c:pt>
                <c:pt idx="123">
                  <c:v>10.092825421614384</c:v>
                </c:pt>
                <c:pt idx="124">
                  <c:v>10.092825421614384</c:v>
                </c:pt>
                <c:pt idx="125">
                  <c:v>10.092825421614384</c:v>
                </c:pt>
                <c:pt idx="126">
                  <c:v>10.092825421614384</c:v>
                </c:pt>
                <c:pt idx="127">
                  <c:v>10.092825421614384</c:v>
                </c:pt>
                <c:pt idx="128">
                  <c:v>10.092825421614384</c:v>
                </c:pt>
                <c:pt idx="129">
                  <c:v>10.092825421614384</c:v>
                </c:pt>
                <c:pt idx="130">
                  <c:v>10.092825421614384</c:v>
                </c:pt>
                <c:pt idx="131">
                  <c:v>10.092825421614384</c:v>
                </c:pt>
                <c:pt idx="132">
                  <c:v>10.092825421614384</c:v>
                </c:pt>
                <c:pt idx="133">
                  <c:v>10.092825421614384</c:v>
                </c:pt>
                <c:pt idx="134">
                  <c:v>10.092825421614384</c:v>
                </c:pt>
                <c:pt idx="135">
                  <c:v>10.092825421614384</c:v>
                </c:pt>
                <c:pt idx="136">
                  <c:v>10.092825421614384</c:v>
                </c:pt>
                <c:pt idx="137">
                  <c:v>10.092825421614384</c:v>
                </c:pt>
                <c:pt idx="138">
                  <c:v>10.092825421614384</c:v>
                </c:pt>
                <c:pt idx="139">
                  <c:v>10.092825421614384</c:v>
                </c:pt>
                <c:pt idx="140">
                  <c:v>10.092825421614384</c:v>
                </c:pt>
                <c:pt idx="141">
                  <c:v>10.092825421614384</c:v>
                </c:pt>
                <c:pt idx="142">
                  <c:v>10.092825421614384</c:v>
                </c:pt>
                <c:pt idx="143">
                  <c:v>10.092825421614384</c:v>
                </c:pt>
                <c:pt idx="144">
                  <c:v>10.092825421614384</c:v>
                </c:pt>
                <c:pt idx="145">
                  <c:v>10.092825421614384</c:v>
                </c:pt>
                <c:pt idx="146">
                  <c:v>10.092825421614384</c:v>
                </c:pt>
                <c:pt idx="147">
                  <c:v>10.092825421614384</c:v>
                </c:pt>
                <c:pt idx="148">
                  <c:v>10.092825421614384</c:v>
                </c:pt>
                <c:pt idx="149">
                  <c:v>10.092825421614384</c:v>
                </c:pt>
                <c:pt idx="150">
                  <c:v>10.092825421614384</c:v>
                </c:pt>
                <c:pt idx="151">
                  <c:v>10.092825421614384</c:v>
                </c:pt>
                <c:pt idx="152">
                  <c:v>10.092825421614384</c:v>
                </c:pt>
                <c:pt idx="153">
                  <c:v>10.092825421614384</c:v>
                </c:pt>
                <c:pt idx="154">
                  <c:v>10.092825421614384</c:v>
                </c:pt>
                <c:pt idx="155">
                  <c:v>10.092825421614384</c:v>
                </c:pt>
                <c:pt idx="156">
                  <c:v>10.092825421614384</c:v>
                </c:pt>
                <c:pt idx="157">
                  <c:v>10.092825421614384</c:v>
                </c:pt>
                <c:pt idx="158">
                  <c:v>10.092825421614384</c:v>
                </c:pt>
                <c:pt idx="159">
                  <c:v>10.092825421614384</c:v>
                </c:pt>
                <c:pt idx="160">
                  <c:v>10.092825421614384</c:v>
                </c:pt>
                <c:pt idx="161">
                  <c:v>10.092825421614384</c:v>
                </c:pt>
                <c:pt idx="162">
                  <c:v>10.092825421614384</c:v>
                </c:pt>
                <c:pt idx="163">
                  <c:v>10.092825421614384</c:v>
                </c:pt>
                <c:pt idx="164">
                  <c:v>10.092825421614384</c:v>
                </c:pt>
                <c:pt idx="165">
                  <c:v>10.092825421614384</c:v>
                </c:pt>
                <c:pt idx="166">
                  <c:v>10.092825421614384</c:v>
                </c:pt>
                <c:pt idx="167">
                  <c:v>10.092825421614384</c:v>
                </c:pt>
                <c:pt idx="168">
                  <c:v>10.092825421614384</c:v>
                </c:pt>
                <c:pt idx="169">
                  <c:v>10.092825421614384</c:v>
                </c:pt>
                <c:pt idx="170">
                  <c:v>10.092825421614384</c:v>
                </c:pt>
                <c:pt idx="171">
                  <c:v>10.092825421614384</c:v>
                </c:pt>
                <c:pt idx="172">
                  <c:v>10.092825421614384</c:v>
                </c:pt>
                <c:pt idx="173">
                  <c:v>10.092825421614384</c:v>
                </c:pt>
                <c:pt idx="174">
                  <c:v>10.092825421614384</c:v>
                </c:pt>
                <c:pt idx="175">
                  <c:v>10.092825421614384</c:v>
                </c:pt>
                <c:pt idx="176">
                  <c:v>10.092825421614384</c:v>
                </c:pt>
                <c:pt idx="177">
                  <c:v>10.092825421614384</c:v>
                </c:pt>
                <c:pt idx="178">
                  <c:v>10.092825421614384</c:v>
                </c:pt>
                <c:pt idx="179">
                  <c:v>10.092825421614384</c:v>
                </c:pt>
                <c:pt idx="180">
                  <c:v>10.092825421614384</c:v>
                </c:pt>
                <c:pt idx="181">
                  <c:v>10.092825421614384</c:v>
                </c:pt>
                <c:pt idx="182">
                  <c:v>10.092825421614384</c:v>
                </c:pt>
                <c:pt idx="183">
                  <c:v>10.092825421614384</c:v>
                </c:pt>
                <c:pt idx="184">
                  <c:v>10.092825421614384</c:v>
                </c:pt>
                <c:pt idx="185">
                  <c:v>10.092825421614384</c:v>
                </c:pt>
                <c:pt idx="186">
                  <c:v>10.092825421614384</c:v>
                </c:pt>
                <c:pt idx="187">
                  <c:v>10.092825421614384</c:v>
                </c:pt>
                <c:pt idx="188">
                  <c:v>10.092825421614384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513168"/>
        <c:axId val="254513560"/>
      </c:lineChart>
      <c:catAx>
        <c:axId val="254513168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ID#</a:t>
                </a:r>
              </a:p>
            </c:rich>
          </c:tx>
          <c:layout>
            <c:manualLayout>
              <c:xMode val="edge"/>
              <c:yMode val="edge"/>
              <c:x val="0.4783574317445195"/>
              <c:y val="0.890701481359332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4513560"/>
        <c:crossesAt val="-50"/>
        <c:auto val="1"/>
        <c:lblAlgn val="ctr"/>
        <c:lblOffset val="100"/>
        <c:tickLblSkip val="9"/>
        <c:tickMarkSkip val="9"/>
        <c:noMultiLvlLbl val="0"/>
      </c:catAx>
      <c:valAx>
        <c:axId val="254513560"/>
        <c:scaling>
          <c:orientation val="minMax"/>
          <c:max val="50"/>
          <c:min val="-5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Sediment Mass Percent Difference  </a:t>
                </a:r>
              </a:p>
            </c:rich>
          </c:tx>
          <c:layout>
            <c:manualLayout>
              <c:xMode val="edge"/>
              <c:yMode val="edge"/>
              <c:x val="1.3318575391599183E-2"/>
              <c:y val="0.2903751150870538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4513168"/>
        <c:crosses val="autoZero"/>
        <c:crossBetween val="between"/>
        <c:minorUnit val="5"/>
      </c:valAx>
      <c:spPr>
        <a:solidFill>
          <a:srgbClr val="FFFFFF">
            <a:alpha val="91000"/>
          </a:srgbClr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0765124555160142"/>
          <c:y val="0.95418848167539272"/>
          <c:w val="0.80249110320284711"/>
          <c:h val="3.7958115183246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USGS Sediment Laboratory Quality Assurance Project - Study 2, 2016
Suspended Sediment Concentration Percent Difference Results</a:t>
            </a:r>
          </a:p>
        </c:rich>
      </c:tx>
      <c:layout>
        <c:manualLayout>
          <c:xMode val="edge"/>
          <c:yMode val="edge"/>
          <c:x val="0.20421745546931191"/>
          <c:y val="1.95757925547264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142064372918979E-2"/>
          <c:y val="0.18270799347471453"/>
          <c:w val="0.87014428412874589"/>
          <c:h val="0.5807504078303426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diamond"/>
            <c:size val="4"/>
            <c:spPr>
              <a:noFill/>
              <a:ln w="12700">
                <a:solidFill>
                  <a:srgbClr val="0070C0"/>
                </a:solidFill>
                <a:prstDash val="solid"/>
              </a:ln>
            </c:spPr>
          </c:marke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Pt>
            <c:idx val="15"/>
            <c:bubble3D val="0"/>
          </c:dPt>
          <c:dPt>
            <c:idx val="16"/>
            <c:bubble3D val="0"/>
          </c:dPt>
          <c:dPt>
            <c:idx val="17"/>
            <c:bubble3D val="0"/>
          </c:dPt>
          <c:dPt>
            <c:idx val="18"/>
            <c:bubble3D val="0"/>
          </c:dPt>
          <c:dPt>
            <c:idx val="19"/>
            <c:bubble3D val="0"/>
          </c:dPt>
          <c:dPt>
            <c:idx val="20"/>
            <c:bubble3D val="0"/>
          </c:dPt>
          <c:dPt>
            <c:idx val="21"/>
            <c:bubble3D val="0"/>
          </c:dPt>
          <c:dPt>
            <c:idx val="22"/>
            <c:bubble3D val="0"/>
          </c:dPt>
          <c:dPt>
            <c:idx val="23"/>
            <c:bubble3D val="0"/>
          </c:dPt>
          <c:dPt>
            <c:idx val="24"/>
            <c:bubble3D val="0"/>
          </c:dPt>
          <c:dPt>
            <c:idx val="25"/>
            <c:bubble3D val="0"/>
          </c:dPt>
          <c:dPt>
            <c:idx val="26"/>
            <c:bubble3D val="0"/>
          </c:dPt>
          <c:dPt>
            <c:idx val="27"/>
            <c:bubble3D val="0"/>
          </c:dPt>
          <c:dPt>
            <c:idx val="28"/>
            <c:bubble3D val="0"/>
          </c:dPt>
          <c:dPt>
            <c:idx val="29"/>
            <c:bubble3D val="0"/>
          </c:dPt>
          <c:dPt>
            <c:idx val="30"/>
            <c:bubble3D val="0"/>
          </c:dPt>
          <c:dPt>
            <c:idx val="31"/>
            <c:bubble3D val="0"/>
          </c:dPt>
          <c:dPt>
            <c:idx val="32"/>
            <c:bubble3D val="0"/>
          </c:dPt>
          <c:dPt>
            <c:idx val="33"/>
            <c:bubble3D val="0"/>
          </c:dPt>
          <c:dPt>
            <c:idx val="34"/>
            <c:bubble3D val="0"/>
          </c:dPt>
          <c:dPt>
            <c:idx val="35"/>
            <c:bubble3D val="0"/>
          </c:dPt>
          <c:dPt>
            <c:idx val="36"/>
            <c:bubble3D val="0"/>
          </c:dPt>
          <c:dPt>
            <c:idx val="37"/>
            <c:bubble3D val="0"/>
          </c:dPt>
          <c:dPt>
            <c:idx val="38"/>
            <c:bubble3D val="0"/>
          </c:dPt>
          <c:dPt>
            <c:idx val="39"/>
            <c:bubble3D val="0"/>
          </c:dPt>
          <c:dPt>
            <c:idx val="40"/>
            <c:bubble3D val="0"/>
          </c:dPt>
          <c:dPt>
            <c:idx val="41"/>
            <c:bubble3D val="0"/>
          </c:dPt>
          <c:dPt>
            <c:idx val="42"/>
            <c:bubble3D val="0"/>
          </c:dPt>
          <c:dPt>
            <c:idx val="43"/>
            <c:bubble3D val="0"/>
          </c:dPt>
          <c:dPt>
            <c:idx val="44"/>
            <c:bubble3D val="0"/>
          </c:dPt>
          <c:dPt>
            <c:idx val="45"/>
            <c:bubble3D val="0"/>
          </c:dPt>
          <c:dPt>
            <c:idx val="46"/>
            <c:bubble3D val="0"/>
          </c:dPt>
          <c:dPt>
            <c:idx val="47"/>
            <c:bubble3D val="0"/>
          </c:dPt>
          <c:dPt>
            <c:idx val="48"/>
            <c:bubble3D val="0"/>
          </c:dPt>
          <c:dPt>
            <c:idx val="49"/>
            <c:bubble3D val="0"/>
          </c:dPt>
          <c:dPt>
            <c:idx val="50"/>
            <c:bubble3D val="0"/>
          </c:dPt>
          <c:dPt>
            <c:idx val="51"/>
            <c:bubble3D val="0"/>
          </c:dPt>
          <c:dPt>
            <c:idx val="52"/>
            <c:bubble3D val="0"/>
          </c:dPt>
          <c:dPt>
            <c:idx val="53"/>
            <c:bubble3D val="0"/>
          </c:dPt>
          <c:dPt>
            <c:idx val="54"/>
            <c:bubble3D val="0"/>
          </c:dPt>
          <c:dPt>
            <c:idx val="55"/>
            <c:bubble3D val="0"/>
          </c:dPt>
          <c:dPt>
            <c:idx val="56"/>
            <c:bubble3D val="0"/>
          </c:dPt>
          <c:dPt>
            <c:idx val="57"/>
            <c:bubble3D val="0"/>
          </c:dPt>
          <c:dPt>
            <c:idx val="58"/>
            <c:bubble3D val="0"/>
          </c:dPt>
          <c:dPt>
            <c:idx val="59"/>
            <c:bubble3D val="0"/>
          </c:dPt>
          <c:dPt>
            <c:idx val="60"/>
            <c:bubble3D val="0"/>
          </c:dPt>
          <c:dPt>
            <c:idx val="61"/>
            <c:bubble3D val="0"/>
          </c:dPt>
          <c:dPt>
            <c:idx val="62"/>
            <c:bubble3D val="0"/>
          </c:dPt>
          <c:dPt>
            <c:idx val="63"/>
            <c:bubble3D val="0"/>
          </c:dPt>
          <c:dPt>
            <c:idx val="64"/>
            <c:bubble3D val="0"/>
          </c:dPt>
          <c:dPt>
            <c:idx val="65"/>
            <c:bubble3D val="0"/>
          </c:dPt>
          <c:dPt>
            <c:idx val="66"/>
            <c:bubble3D val="0"/>
          </c:dPt>
          <c:dPt>
            <c:idx val="67"/>
            <c:bubble3D val="0"/>
          </c:dPt>
          <c:dPt>
            <c:idx val="68"/>
            <c:bubble3D val="0"/>
          </c:dPt>
          <c:dPt>
            <c:idx val="69"/>
            <c:bubble3D val="0"/>
          </c:dPt>
          <c:dPt>
            <c:idx val="70"/>
            <c:bubble3D val="0"/>
          </c:dPt>
          <c:dPt>
            <c:idx val="71"/>
            <c:bubble3D val="0"/>
          </c:dPt>
          <c:dPt>
            <c:idx val="72"/>
            <c:bubble3D val="0"/>
          </c:dPt>
          <c:dPt>
            <c:idx val="73"/>
            <c:bubble3D val="0"/>
          </c:dPt>
          <c:dPt>
            <c:idx val="74"/>
            <c:bubble3D val="0"/>
          </c:dPt>
          <c:dPt>
            <c:idx val="75"/>
            <c:bubble3D val="0"/>
          </c:dPt>
          <c:dPt>
            <c:idx val="76"/>
            <c:bubble3D val="0"/>
          </c:dPt>
          <c:dPt>
            <c:idx val="77"/>
            <c:bubble3D val="0"/>
          </c:dPt>
          <c:cat>
            <c:strRef>
              <c:f>Results!$B$4:$B$192</c:f>
              <c:strCache>
                <c:ptCount val="18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23-Other</c:v>
                </c:pt>
                <c:pt idx="100">
                  <c:v>23-Other</c:v>
                </c:pt>
                <c:pt idx="101">
                  <c:v>23-Other</c:v>
                </c:pt>
                <c:pt idx="102">
                  <c:v>23-Other</c:v>
                </c:pt>
                <c:pt idx="103">
                  <c:v>23-Other</c:v>
                </c:pt>
                <c:pt idx="104">
                  <c:v>23-Other</c:v>
                </c:pt>
                <c:pt idx="105">
                  <c:v>23-Other</c:v>
                </c:pt>
                <c:pt idx="106">
                  <c:v>23-Other</c:v>
                </c:pt>
                <c:pt idx="107">
                  <c:v>23-Other</c:v>
                </c:pt>
                <c:pt idx="108">
                  <c:v>25-USGS</c:v>
                </c:pt>
                <c:pt idx="109">
                  <c:v>25-USGS</c:v>
                </c:pt>
                <c:pt idx="110">
                  <c:v>25-USGS</c:v>
                </c:pt>
                <c:pt idx="111">
                  <c:v>25-USGS</c:v>
                </c:pt>
                <c:pt idx="112">
                  <c:v>25-USGS</c:v>
                </c:pt>
                <c:pt idx="113">
                  <c:v>25-USGS</c:v>
                </c:pt>
                <c:pt idx="114">
                  <c:v>25-USGS</c:v>
                </c:pt>
                <c:pt idx="115">
                  <c:v>25-USGS</c:v>
                </c:pt>
                <c:pt idx="116">
                  <c:v>25-USGS</c:v>
                </c:pt>
                <c:pt idx="117">
                  <c:v>27-Other</c:v>
                </c:pt>
                <c:pt idx="118">
                  <c:v>27-Other</c:v>
                </c:pt>
                <c:pt idx="119">
                  <c:v>27-Other</c:v>
                </c:pt>
                <c:pt idx="120">
                  <c:v>27-Other</c:v>
                </c:pt>
                <c:pt idx="121">
                  <c:v>27-Other</c:v>
                </c:pt>
                <c:pt idx="122">
                  <c:v>27-Other</c:v>
                </c:pt>
                <c:pt idx="123">
                  <c:v>27-Other</c:v>
                </c:pt>
                <c:pt idx="124">
                  <c:v>27-Other</c:v>
                </c:pt>
                <c:pt idx="125">
                  <c:v>27-Other</c:v>
                </c:pt>
                <c:pt idx="126">
                  <c:v>28-Other</c:v>
                </c:pt>
                <c:pt idx="127">
                  <c:v>28-Other</c:v>
                </c:pt>
                <c:pt idx="128">
                  <c:v>28-Other</c:v>
                </c:pt>
                <c:pt idx="129">
                  <c:v>28-Other</c:v>
                </c:pt>
                <c:pt idx="130">
                  <c:v>28-Other</c:v>
                </c:pt>
                <c:pt idx="131">
                  <c:v>28-Other</c:v>
                </c:pt>
                <c:pt idx="132">
                  <c:v>28-Other</c:v>
                </c:pt>
                <c:pt idx="133">
                  <c:v>28-Other</c:v>
                </c:pt>
                <c:pt idx="134">
                  <c:v>28-Other</c:v>
                </c:pt>
                <c:pt idx="135">
                  <c:v>29-Other</c:v>
                </c:pt>
                <c:pt idx="136">
                  <c:v>29-Other</c:v>
                </c:pt>
                <c:pt idx="137">
                  <c:v>29-Other</c:v>
                </c:pt>
                <c:pt idx="138">
                  <c:v>29-Other</c:v>
                </c:pt>
                <c:pt idx="139">
                  <c:v>29-Other</c:v>
                </c:pt>
                <c:pt idx="140">
                  <c:v>29-Other</c:v>
                </c:pt>
                <c:pt idx="141">
                  <c:v>29-Other</c:v>
                </c:pt>
                <c:pt idx="142">
                  <c:v>29-Other</c:v>
                </c:pt>
                <c:pt idx="143">
                  <c:v>29-Other</c:v>
                </c:pt>
                <c:pt idx="144">
                  <c:v>30-Other</c:v>
                </c:pt>
                <c:pt idx="145">
                  <c:v>30-Other</c:v>
                </c:pt>
                <c:pt idx="146">
                  <c:v>30-Other</c:v>
                </c:pt>
                <c:pt idx="147">
                  <c:v>30-Other</c:v>
                </c:pt>
                <c:pt idx="148">
                  <c:v>30-Other</c:v>
                </c:pt>
                <c:pt idx="149">
                  <c:v>30-Other</c:v>
                </c:pt>
                <c:pt idx="150">
                  <c:v>30-Other</c:v>
                </c:pt>
                <c:pt idx="151">
                  <c:v>30-Other</c:v>
                </c:pt>
                <c:pt idx="152">
                  <c:v>30-Other</c:v>
                </c:pt>
                <c:pt idx="153">
                  <c:v>31-Other</c:v>
                </c:pt>
                <c:pt idx="154">
                  <c:v>31-Other</c:v>
                </c:pt>
                <c:pt idx="155">
                  <c:v>31-Other</c:v>
                </c:pt>
                <c:pt idx="156">
                  <c:v>31-Other</c:v>
                </c:pt>
                <c:pt idx="157">
                  <c:v>31-Other</c:v>
                </c:pt>
                <c:pt idx="158">
                  <c:v>31-Other</c:v>
                </c:pt>
                <c:pt idx="159">
                  <c:v>31-Other</c:v>
                </c:pt>
                <c:pt idx="160">
                  <c:v>31-Other</c:v>
                </c:pt>
                <c:pt idx="161">
                  <c:v>31-Other</c:v>
                </c:pt>
                <c:pt idx="162">
                  <c:v>34-Other</c:v>
                </c:pt>
                <c:pt idx="163">
                  <c:v>34-Other</c:v>
                </c:pt>
                <c:pt idx="164">
                  <c:v>34-Other</c:v>
                </c:pt>
                <c:pt idx="165">
                  <c:v>34-Other</c:v>
                </c:pt>
                <c:pt idx="166">
                  <c:v>34-Other</c:v>
                </c:pt>
                <c:pt idx="167">
                  <c:v>34-Other</c:v>
                </c:pt>
                <c:pt idx="168">
                  <c:v>34-Other</c:v>
                </c:pt>
                <c:pt idx="169">
                  <c:v>34-Other</c:v>
                </c:pt>
                <c:pt idx="170">
                  <c:v>34-Other</c:v>
                </c:pt>
                <c:pt idx="171">
                  <c:v>36-Other</c:v>
                </c:pt>
                <c:pt idx="172">
                  <c:v>36-Other</c:v>
                </c:pt>
                <c:pt idx="173">
                  <c:v>36-Other</c:v>
                </c:pt>
                <c:pt idx="174">
                  <c:v>36-Other</c:v>
                </c:pt>
                <c:pt idx="175">
                  <c:v>36-Other</c:v>
                </c:pt>
                <c:pt idx="176">
                  <c:v>36-Other</c:v>
                </c:pt>
                <c:pt idx="177">
                  <c:v>36-Other</c:v>
                </c:pt>
                <c:pt idx="178">
                  <c:v>36-Other</c:v>
                </c:pt>
                <c:pt idx="179">
                  <c:v>36-Other</c:v>
                </c:pt>
                <c:pt idx="180">
                  <c:v>40-Other</c:v>
                </c:pt>
                <c:pt idx="181">
                  <c:v>40-Other</c:v>
                </c:pt>
                <c:pt idx="182">
                  <c:v>40-Other</c:v>
                </c:pt>
                <c:pt idx="183">
                  <c:v>40-Other</c:v>
                </c:pt>
                <c:pt idx="184">
                  <c:v>40-Other</c:v>
                </c:pt>
                <c:pt idx="185">
                  <c:v>40-Other</c:v>
                </c:pt>
                <c:pt idx="186">
                  <c:v>40-Other</c:v>
                </c:pt>
                <c:pt idx="187">
                  <c:v>40-Other</c:v>
                </c:pt>
                <c:pt idx="188">
                  <c:v>40-Other</c:v>
                </c:pt>
              </c:strCache>
            </c:strRef>
          </c:cat>
          <c:val>
            <c:numRef>
              <c:f>Results!$T$4:$T$192</c:f>
              <c:numCache>
                <c:formatCode>0.00</c:formatCode>
                <c:ptCount val="189"/>
                <c:pt idx="0">
                  <c:v>-6.6492399132154949</c:v>
                </c:pt>
                <c:pt idx="1">
                  <c:v>-5.4527247210734826</c:v>
                </c:pt>
                <c:pt idx="2">
                  <c:v>-5.4890048907084674</c:v>
                </c:pt>
                <c:pt idx="3">
                  <c:v>-13.4365778145101</c:v>
                </c:pt>
                <c:pt idx="4">
                  <c:v>-1.9377092864948671</c:v>
                </c:pt>
                <c:pt idx="5">
                  <c:v>-5.7484522210355937</c:v>
                </c:pt>
                <c:pt idx="6">
                  <c:v>-2.0309876383132277</c:v>
                </c:pt>
                <c:pt idx="7">
                  <c:v>-1.8415342897121243</c:v>
                </c:pt>
                <c:pt idx="8">
                  <c:v>-1.0391537417676286</c:v>
                </c:pt>
                <c:pt idx="9">
                  <c:v>-1.6910620004352561</c:v>
                </c:pt>
                <c:pt idx="10">
                  <c:v>-0.17397070052003566</c:v>
                </c:pt>
                <c:pt idx="11">
                  <c:v>-1.3832644513381136</c:v>
                </c:pt>
                <c:pt idx="12">
                  <c:v>-2.0822393422861776</c:v>
                </c:pt>
                <c:pt idx="13">
                  <c:v>-0.73711940638304163</c:v>
                </c:pt>
                <c:pt idx="14">
                  <c:v>-3.0046011900545895</c:v>
                </c:pt>
                <c:pt idx="15">
                  <c:v>1.6636578471035133</c:v>
                </c:pt>
                <c:pt idx="16">
                  <c:v>1.8971046844278079</c:v>
                </c:pt>
                <c:pt idx="17">
                  <c:v>-0.45608794940772779</c:v>
                </c:pt>
                <c:pt idx="18">
                  <c:v>8.2389375354943954</c:v>
                </c:pt>
                <c:pt idx="19">
                  <c:v>1.4575434896970489</c:v>
                </c:pt>
                <c:pt idx="20">
                  <c:v>-6.5420917977483315</c:v>
                </c:pt>
                <c:pt idx="21">
                  <c:v>-3.9584710631541515</c:v>
                </c:pt>
                <c:pt idx="22">
                  <c:v>-3.0926011829178242</c:v>
                </c:pt>
                <c:pt idx="23">
                  <c:v>-3.3531753124500456</c:v>
                </c:pt>
                <c:pt idx="24">
                  <c:v>-4.1598195726223075</c:v>
                </c:pt>
                <c:pt idx="25">
                  <c:v>-5.290478044239225</c:v>
                </c:pt>
                <c:pt idx="26">
                  <c:v>-1.6516593425479058</c:v>
                </c:pt>
                <c:pt idx="27">
                  <c:v>1.1360055122579089</c:v>
                </c:pt>
                <c:pt idx="28">
                  <c:v>-1.5935943883986716E-3</c:v>
                </c:pt>
                <c:pt idx="29">
                  <c:v>-0.57478354581981483</c:v>
                </c:pt>
                <c:pt idx="30">
                  <c:v>-6.915136133419435</c:v>
                </c:pt>
                <c:pt idx="31">
                  <c:v>-12.432772981428624</c:v>
                </c:pt>
                <c:pt idx="32">
                  <c:v>-5.618038802556832</c:v>
                </c:pt>
                <c:pt idx="33">
                  <c:v>-7.1745329794112811</c:v>
                </c:pt>
                <c:pt idx="34">
                  <c:v>-8.1130789351463406</c:v>
                </c:pt>
                <c:pt idx="35">
                  <c:v>-5.0259737210900077</c:v>
                </c:pt>
                <c:pt idx="36">
                  <c:v>-0.76474744621284063</c:v>
                </c:pt>
                <c:pt idx="37">
                  <c:v>2.4266847728022842</c:v>
                </c:pt>
                <c:pt idx="38">
                  <c:v>2.8108326235595786</c:v>
                </c:pt>
                <c:pt idx="39">
                  <c:v>-2.1323275052771842</c:v>
                </c:pt>
                <c:pt idx="40">
                  <c:v>-2.756272034650082</c:v>
                </c:pt>
                <c:pt idx="41">
                  <c:v>-3.3238162180568991</c:v>
                </c:pt>
                <c:pt idx="42">
                  <c:v>34.612772010771295</c:v>
                </c:pt>
                <c:pt idx="43">
                  <c:v>1.7366481581503599</c:v>
                </c:pt>
                <c:pt idx="45">
                  <c:v>2.1569142922875919</c:v>
                </c:pt>
                <c:pt idx="46">
                  <c:v>-2.333966191584556</c:v>
                </c:pt>
                <c:pt idx="47">
                  <c:v>-2.3860308846408542</c:v>
                </c:pt>
                <c:pt idx="48">
                  <c:v>-1.153127226259405</c:v>
                </c:pt>
                <c:pt idx="49">
                  <c:v>-3.7755584835674059</c:v>
                </c:pt>
                <c:pt idx="50">
                  <c:v>-4.516533959891941</c:v>
                </c:pt>
                <c:pt idx="51">
                  <c:v>-37.40578216455571</c:v>
                </c:pt>
                <c:pt idx="52">
                  <c:v>-1.6201345618540137</c:v>
                </c:pt>
                <c:pt idx="53">
                  <c:v>-5.5360329709756764</c:v>
                </c:pt>
                <c:pt idx="54">
                  <c:v>4.6109955964901976</c:v>
                </c:pt>
                <c:pt idx="55">
                  <c:v>2.7243855149802201</c:v>
                </c:pt>
                <c:pt idx="56">
                  <c:v>3.5958482022250986E-2</c:v>
                </c:pt>
                <c:pt idx="57">
                  <c:v>-1.3115212327999344</c:v>
                </c:pt>
                <c:pt idx="58">
                  <c:v>-4.5718251918478572</c:v>
                </c:pt>
                <c:pt idx="59">
                  <c:v>-3.4089661322864604</c:v>
                </c:pt>
                <c:pt idx="60">
                  <c:v>-0.48221044018661124</c:v>
                </c:pt>
                <c:pt idx="61">
                  <c:v>-1.8070724065383317</c:v>
                </c:pt>
                <c:pt idx="62">
                  <c:v>-0.64062306231837374</c:v>
                </c:pt>
                <c:pt idx="63">
                  <c:v>-14.116276673348787</c:v>
                </c:pt>
                <c:pt idx="64">
                  <c:v>-0.6405658418746244</c:v>
                </c:pt>
                <c:pt idx="65">
                  <c:v>-8.2667381061510152</c:v>
                </c:pt>
                <c:pt idx="66">
                  <c:v>-9.0262066927712912</c:v>
                </c:pt>
                <c:pt idx="67">
                  <c:v>-2.4948442699847315</c:v>
                </c:pt>
                <c:pt idx="68">
                  <c:v>-3.6826600341814757</c:v>
                </c:pt>
                <c:pt idx="69">
                  <c:v>-4.3214718506778835</c:v>
                </c:pt>
                <c:pt idx="70">
                  <c:v>-3.3037944791164842</c:v>
                </c:pt>
                <c:pt idx="71">
                  <c:v>-2.3294071382149757</c:v>
                </c:pt>
                <c:pt idx="72">
                  <c:v>-0.64714914066234908</c:v>
                </c:pt>
                <c:pt idx="73">
                  <c:v>-8.3237355013915888</c:v>
                </c:pt>
                <c:pt idx="74">
                  <c:v>1.8614222071455921</c:v>
                </c:pt>
                <c:pt idx="75">
                  <c:v>-0.55551610115063454</c:v>
                </c:pt>
                <c:pt idx="76">
                  <c:v>-2.4994459835469578</c:v>
                </c:pt>
                <c:pt idx="77">
                  <c:v>-1.8416651784004774</c:v>
                </c:pt>
                <c:pt idx="78">
                  <c:v>-3.0219856758152299</c:v>
                </c:pt>
                <c:pt idx="79">
                  <c:v>-3.1585209462894634</c:v>
                </c:pt>
                <c:pt idx="80">
                  <c:v>-2.7372416735271132</c:v>
                </c:pt>
                <c:pt idx="81">
                  <c:v>15.79237219271738</c:v>
                </c:pt>
                <c:pt idx="82">
                  <c:v>28.210807534061406</c:v>
                </c:pt>
                <c:pt idx="83">
                  <c:v>5.6047815681569624</c:v>
                </c:pt>
                <c:pt idx="84">
                  <c:v>12.526000134356208</c:v>
                </c:pt>
                <c:pt idx="85">
                  <c:v>7.4415193320582667</c:v>
                </c:pt>
                <c:pt idx="86">
                  <c:v>-9.6413805563012573</c:v>
                </c:pt>
                <c:pt idx="87">
                  <c:v>-3.5377803251959765</c:v>
                </c:pt>
                <c:pt idx="88">
                  <c:v>-4.5511176177281367</c:v>
                </c:pt>
                <c:pt idx="89">
                  <c:v>-1.6401949233938931</c:v>
                </c:pt>
                <c:pt idx="90">
                  <c:v>-0.55829511100041307</c:v>
                </c:pt>
                <c:pt idx="91">
                  <c:v>-1.735465989462484</c:v>
                </c:pt>
                <c:pt idx="92">
                  <c:v>-6.369288634699263</c:v>
                </c:pt>
                <c:pt idx="93">
                  <c:v>-10.24719011779638</c:v>
                </c:pt>
                <c:pt idx="94">
                  <c:v>-7.7958200783930094</c:v>
                </c:pt>
                <c:pt idx="95">
                  <c:v>-5.3534236082560103</c:v>
                </c:pt>
                <c:pt idx="96">
                  <c:v>-2.219483704371005</c:v>
                </c:pt>
                <c:pt idx="97">
                  <c:v>-1.3035015456729546</c:v>
                </c:pt>
                <c:pt idx="98">
                  <c:v>-0.80024257595456771</c:v>
                </c:pt>
                <c:pt idx="99">
                  <c:v>8.1832887328322244</c:v>
                </c:pt>
                <c:pt idx="100">
                  <c:v>0.72401005744030089</c:v>
                </c:pt>
                <c:pt idx="101">
                  <c:v>-4.1294138452979166</c:v>
                </c:pt>
                <c:pt idx="103">
                  <c:v>-10.950461889563313</c:v>
                </c:pt>
                <c:pt idx="104">
                  <c:v>-2.9558710905358399</c:v>
                </c:pt>
                <c:pt idx="105">
                  <c:v>-0.74298646516727229</c:v>
                </c:pt>
                <c:pt idx="106">
                  <c:v>1.2078569469981555</c:v>
                </c:pt>
                <c:pt idx="107">
                  <c:v>-2.0177016489030031</c:v>
                </c:pt>
                <c:pt idx="108">
                  <c:v>-3.167995077064651</c:v>
                </c:pt>
                <c:pt idx="109">
                  <c:v>-1.2861646418469277</c:v>
                </c:pt>
                <c:pt idx="110">
                  <c:v>-7.1565586162208543</c:v>
                </c:pt>
                <c:pt idx="111">
                  <c:v>0.36918952790195519</c:v>
                </c:pt>
                <c:pt idx="112">
                  <c:v>-4.8155360870698312</c:v>
                </c:pt>
                <c:pt idx="113">
                  <c:v>-3.7599885340244441</c:v>
                </c:pt>
                <c:pt idx="114">
                  <c:v>-2.3100038094154991</c:v>
                </c:pt>
                <c:pt idx="115">
                  <c:v>-1.1683772076015235</c:v>
                </c:pt>
                <c:pt idx="116">
                  <c:v>-1.9590700414401221</c:v>
                </c:pt>
                <c:pt idx="117">
                  <c:v>-16.599718638480269</c:v>
                </c:pt>
                <c:pt idx="118">
                  <c:v>-12.10928477549915</c:v>
                </c:pt>
                <c:pt idx="119">
                  <c:v>-19.126244928455176</c:v>
                </c:pt>
                <c:pt idx="120">
                  <c:v>-16.349363196854959</c:v>
                </c:pt>
                <c:pt idx="121">
                  <c:v>-6.082979976729348</c:v>
                </c:pt>
                <c:pt idx="122">
                  <c:v>-6.7636213325585199</c:v>
                </c:pt>
                <c:pt idx="123">
                  <c:v>-4.1474800595088945</c:v>
                </c:pt>
                <c:pt idx="124">
                  <c:v>-3.1283258902612174</c:v>
                </c:pt>
                <c:pt idx="125">
                  <c:v>-2.2901510456757497</c:v>
                </c:pt>
                <c:pt idx="126">
                  <c:v>-20.112994794993469</c:v>
                </c:pt>
                <c:pt idx="127">
                  <c:v>-25.89495740165777</c:v>
                </c:pt>
                <c:pt idx="128">
                  <c:v>-19.269276085098401</c:v>
                </c:pt>
                <c:pt idx="129">
                  <c:v>-15.82133210883506</c:v>
                </c:pt>
                <c:pt idx="130">
                  <c:v>-13.166153045770329</c:v>
                </c:pt>
                <c:pt idx="131">
                  <c:v>-12.459752117149673</c:v>
                </c:pt>
                <c:pt idx="132">
                  <c:v>-11.701109096314751</c:v>
                </c:pt>
                <c:pt idx="133">
                  <c:v>-9.6751467426499893</c:v>
                </c:pt>
                <c:pt idx="134">
                  <c:v>-3.8039391638745741</c:v>
                </c:pt>
                <c:pt idx="135">
                  <c:v>-9.8097863183924794</c:v>
                </c:pt>
                <c:pt idx="136">
                  <c:v>-7.3372650316245789</c:v>
                </c:pt>
                <c:pt idx="137">
                  <c:v>-4.7956744891304632</c:v>
                </c:pt>
                <c:pt idx="138">
                  <c:v>-5.7650235142480399</c:v>
                </c:pt>
                <c:pt idx="139">
                  <c:v>-4.0100596368712083</c:v>
                </c:pt>
                <c:pt idx="140">
                  <c:v>-2.9899869485530495</c:v>
                </c:pt>
                <c:pt idx="141">
                  <c:v>-2.0669096841941235</c:v>
                </c:pt>
                <c:pt idx="142">
                  <c:v>-1.7919200618890467</c:v>
                </c:pt>
                <c:pt idx="143">
                  <c:v>-1.1008189781192681</c:v>
                </c:pt>
                <c:pt idx="144">
                  <c:v>-47.524771202249525</c:v>
                </c:pt>
                <c:pt idx="145">
                  <c:v>-7.5488405780829586</c:v>
                </c:pt>
                <c:pt idx="146">
                  <c:v>-22.178395952388055</c:v>
                </c:pt>
                <c:pt idx="147">
                  <c:v>-6.5381581865249032</c:v>
                </c:pt>
                <c:pt idx="148">
                  <c:v>-3.504289228541889</c:v>
                </c:pt>
                <c:pt idx="149">
                  <c:v>-3.1334795198679819</c:v>
                </c:pt>
                <c:pt idx="150">
                  <c:v>-3.9616061793633759</c:v>
                </c:pt>
                <c:pt idx="151">
                  <c:v>-3.4731130686636935</c:v>
                </c:pt>
                <c:pt idx="152">
                  <c:v>-1.9229858195811917</c:v>
                </c:pt>
                <c:pt idx="153">
                  <c:v>-17.326965596915212</c:v>
                </c:pt>
                <c:pt idx="154">
                  <c:v>-9.2478602726485928</c:v>
                </c:pt>
                <c:pt idx="155">
                  <c:v>-12.552968364313827</c:v>
                </c:pt>
                <c:pt idx="156">
                  <c:v>-9.34779560816445</c:v>
                </c:pt>
                <c:pt idx="157">
                  <c:v>-8.280202995059069</c:v>
                </c:pt>
                <c:pt idx="158">
                  <c:v>-6.856764267256434</c:v>
                </c:pt>
                <c:pt idx="159">
                  <c:v>-6.0338863414041386</c:v>
                </c:pt>
                <c:pt idx="160">
                  <c:v>-6.2646117975194278</c:v>
                </c:pt>
                <c:pt idx="161">
                  <c:v>-1.2111972182260262</c:v>
                </c:pt>
                <c:pt idx="162">
                  <c:v>5.6106049964812357</c:v>
                </c:pt>
                <c:pt idx="163">
                  <c:v>4.0446495380113401</c:v>
                </c:pt>
                <c:pt idx="164">
                  <c:v>4.2233786167315079</c:v>
                </c:pt>
                <c:pt idx="165">
                  <c:v>2.1329904582228942</c:v>
                </c:pt>
                <c:pt idx="166">
                  <c:v>-2.1942687727961241</c:v>
                </c:pt>
                <c:pt idx="167">
                  <c:v>0.42186726391271145</c:v>
                </c:pt>
                <c:pt idx="168">
                  <c:v>1.4598921518588948</c:v>
                </c:pt>
                <c:pt idx="169">
                  <c:v>-0.38593637577684442</c:v>
                </c:pt>
                <c:pt idx="170">
                  <c:v>-0.85735565057971708</c:v>
                </c:pt>
                <c:pt idx="171">
                  <c:v>-0.4933860241163957</c:v>
                </c:pt>
                <c:pt idx="172">
                  <c:v>1.3153427557437161</c:v>
                </c:pt>
                <c:pt idx="173">
                  <c:v>-0.67116685870413062</c:v>
                </c:pt>
                <c:pt idx="174">
                  <c:v>-1.4376914856372487</c:v>
                </c:pt>
                <c:pt idx="175">
                  <c:v>-2.8463489124470689</c:v>
                </c:pt>
                <c:pt idx="176">
                  <c:v>-3.3112823612173097</c:v>
                </c:pt>
                <c:pt idx="177">
                  <c:v>-2.8637331487696258</c:v>
                </c:pt>
                <c:pt idx="178">
                  <c:v>-2.2912446715272186</c:v>
                </c:pt>
                <c:pt idx="179">
                  <c:v>-1.2662634254557827</c:v>
                </c:pt>
                <c:pt idx="180">
                  <c:v>-45.084794865127655</c:v>
                </c:pt>
                <c:pt idx="181">
                  <c:v>-21.166729837941837</c:v>
                </c:pt>
                <c:pt idx="182">
                  <c:v>-20.294802072486331</c:v>
                </c:pt>
                <c:pt idx="183">
                  <c:v>-10.431330815678315</c:v>
                </c:pt>
                <c:pt idx="184">
                  <c:v>-11.008482429158576</c:v>
                </c:pt>
                <c:pt idx="185">
                  <c:v>-10.594127741707899</c:v>
                </c:pt>
                <c:pt idx="186">
                  <c:v>-8.7385152128512598</c:v>
                </c:pt>
                <c:pt idx="187">
                  <c:v>-13.570687469025325</c:v>
                </c:pt>
                <c:pt idx="188">
                  <c:v>-9.1169798451150186</c:v>
                </c:pt>
              </c:numCache>
            </c:numRef>
          </c:val>
          <c:smooth val="0"/>
        </c:ser>
        <c:ser>
          <c:idx val="1"/>
          <c:order val="1"/>
          <c:tx>
            <c:v>Median (-3.02 %)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Results!$B$4:$B$192</c:f>
              <c:strCache>
                <c:ptCount val="18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23-Other</c:v>
                </c:pt>
                <c:pt idx="100">
                  <c:v>23-Other</c:v>
                </c:pt>
                <c:pt idx="101">
                  <c:v>23-Other</c:v>
                </c:pt>
                <c:pt idx="102">
                  <c:v>23-Other</c:v>
                </c:pt>
                <c:pt idx="103">
                  <c:v>23-Other</c:v>
                </c:pt>
                <c:pt idx="104">
                  <c:v>23-Other</c:v>
                </c:pt>
                <c:pt idx="105">
                  <c:v>23-Other</c:v>
                </c:pt>
                <c:pt idx="106">
                  <c:v>23-Other</c:v>
                </c:pt>
                <c:pt idx="107">
                  <c:v>23-Other</c:v>
                </c:pt>
                <c:pt idx="108">
                  <c:v>25-USGS</c:v>
                </c:pt>
                <c:pt idx="109">
                  <c:v>25-USGS</c:v>
                </c:pt>
                <c:pt idx="110">
                  <c:v>25-USGS</c:v>
                </c:pt>
                <c:pt idx="111">
                  <c:v>25-USGS</c:v>
                </c:pt>
                <c:pt idx="112">
                  <c:v>25-USGS</c:v>
                </c:pt>
                <c:pt idx="113">
                  <c:v>25-USGS</c:v>
                </c:pt>
                <c:pt idx="114">
                  <c:v>25-USGS</c:v>
                </c:pt>
                <c:pt idx="115">
                  <c:v>25-USGS</c:v>
                </c:pt>
                <c:pt idx="116">
                  <c:v>25-USGS</c:v>
                </c:pt>
                <c:pt idx="117">
                  <c:v>27-Other</c:v>
                </c:pt>
                <c:pt idx="118">
                  <c:v>27-Other</c:v>
                </c:pt>
                <c:pt idx="119">
                  <c:v>27-Other</c:v>
                </c:pt>
                <c:pt idx="120">
                  <c:v>27-Other</c:v>
                </c:pt>
                <c:pt idx="121">
                  <c:v>27-Other</c:v>
                </c:pt>
                <c:pt idx="122">
                  <c:v>27-Other</c:v>
                </c:pt>
                <c:pt idx="123">
                  <c:v>27-Other</c:v>
                </c:pt>
                <c:pt idx="124">
                  <c:v>27-Other</c:v>
                </c:pt>
                <c:pt idx="125">
                  <c:v>27-Other</c:v>
                </c:pt>
                <c:pt idx="126">
                  <c:v>28-Other</c:v>
                </c:pt>
                <c:pt idx="127">
                  <c:v>28-Other</c:v>
                </c:pt>
                <c:pt idx="128">
                  <c:v>28-Other</c:v>
                </c:pt>
                <c:pt idx="129">
                  <c:v>28-Other</c:v>
                </c:pt>
                <c:pt idx="130">
                  <c:v>28-Other</c:v>
                </c:pt>
                <c:pt idx="131">
                  <c:v>28-Other</c:v>
                </c:pt>
                <c:pt idx="132">
                  <c:v>28-Other</c:v>
                </c:pt>
                <c:pt idx="133">
                  <c:v>28-Other</c:v>
                </c:pt>
                <c:pt idx="134">
                  <c:v>28-Other</c:v>
                </c:pt>
                <c:pt idx="135">
                  <c:v>29-Other</c:v>
                </c:pt>
                <c:pt idx="136">
                  <c:v>29-Other</c:v>
                </c:pt>
                <c:pt idx="137">
                  <c:v>29-Other</c:v>
                </c:pt>
                <c:pt idx="138">
                  <c:v>29-Other</c:v>
                </c:pt>
                <c:pt idx="139">
                  <c:v>29-Other</c:v>
                </c:pt>
                <c:pt idx="140">
                  <c:v>29-Other</c:v>
                </c:pt>
                <c:pt idx="141">
                  <c:v>29-Other</c:v>
                </c:pt>
                <c:pt idx="142">
                  <c:v>29-Other</c:v>
                </c:pt>
                <c:pt idx="143">
                  <c:v>29-Other</c:v>
                </c:pt>
                <c:pt idx="144">
                  <c:v>30-Other</c:v>
                </c:pt>
                <c:pt idx="145">
                  <c:v>30-Other</c:v>
                </c:pt>
                <c:pt idx="146">
                  <c:v>30-Other</c:v>
                </c:pt>
                <c:pt idx="147">
                  <c:v>30-Other</c:v>
                </c:pt>
                <c:pt idx="148">
                  <c:v>30-Other</c:v>
                </c:pt>
                <c:pt idx="149">
                  <c:v>30-Other</c:v>
                </c:pt>
                <c:pt idx="150">
                  <c:v>30-Other</c:v>
                </c:pt>
                <c:pt idx="151">
                  <c:v>30-Other</c:v>
                </c:pt>
                <c:pt idx="152">
                  <c:v>30-Other</c:v>
                </c:pt>
                <c:pt idx="153">
                  <c:v>31-Other</c:v>
                </c:pt>
                <c:pt idx="154">
                  <c:v>31-Other</c:v>
                </c:pt>
                <c:pt idx="155">
                  <c:v>31-Other</c:v>
                </c:pt>
                <c:pt idx="156">
                  <c:v>31-Other</c:v>
                </c:pt>
                <c:pt idx="157">
                  <c:v>31-Other</c:v>
                </c:pt>
                <c:pt idx="158">
                  <c:v>31-Other</c:v>
                </c:pt>
                <c:pt idx="159">
                  <c:v>31-Other</c:v>
                </c:pt>
                <c:pt idx="160">
                  <c:v>31-Other</c:v>
                </c:pt>
                <c:pt idx="161">
                  <c:v>31-Other</c:v>
                </c:pt>
                <c:pt idx="162">
                  <c:v>34-Other</c:v>
                </c:pt>
                <c:pt idx="163">
                  <c:v>34-Other</c:v>
                </c:pt>
                <c:pt idx="164">
                  <c:v>34-Other</c:v>
                </c:pt>
                <c:pt idx="165">
                  <c:v>34-Other</c:v>
                </c:pt>
                <c:pt idx="166">
                  <c:v>34-Other</c:v>
                </c:pt>
                <c:pt idx="167">
                  <c:v>34-Other</c:v>
                </c:pt>
                <c:pt idx="168">
                  <c:v>34-Other</c:v>
                </c:pt>
                <c:pt idx="169">
                  <c:v>34-Other</c:v>
                </c:pt>
                <c:pt idx="170">
                  <c:v>34-Other</c:v>
                </c:pt>
                <c:pt idx="171">
                  <c:v>36-Other</c:v>
                </c:pt>
                <c:pt idx="172">
                  <c:v>36-Other</c:v>
                </c:pt>
                <c:pt idx="173">
                  <c:v>36-Other</c:v>
                </c:pt>
                <c:pt idx="174">
                  <c:v>36-Other</c:v>
                </c:pt>
                <c:pt idx="175">
                  <c:v>36-Other</c:v>
                </c:pt>
                <c:pt idx="176">
                  <c:v>36-Other</c:v>
                </c:pt>
                <c:pt idx="177">
                  <c:v>36-Other</c:v>
                </c:pt>
                <c:pt idx="178">
                  <c:v>36-Other</c:v>
                </c:pt>
                <c:pt idx="179">
                  <c:v>36-Other</c:v>
                </c:pt>
                <c:pt idx="180">
                  <c:v>40-Other</c:v>
                </c:pt>
                <c:pt idx="181">
                  <c:v>40-Other</c:v>
                </c:pt>
                <c:pt idx="182">
                  <c:v>40-Other</c:v>
                </c:pt>
                <c:pt idx="183">
                  <c:v>40-Other</c:v>
                </c:pt>
                <c:pt idx="184">
                  <c:v>40-Other</c:v>
                </c:pt>
                <c:pt idx="185">
                  <c:v>40-Other</c:v>
                </c:pt>
                <c:pt idx="186">
                  <c:v>40-Other</c:v>
                </c:pt>
                <c:pt idx="187">
                  <c:v>40-Other</c:v>
                </c:pt>
                <c:pt idx="188">
                  <c:v>40-Other</c:v>
                </c:pt>
              </c:strCache>
            </c:strRef>
          </c:cat>
          <c:val>
            <c:numRef>
              <c:f>Results!$AK$4:$AK$192</c:f>
              <c:numCache>
                <c:formatCode>0.00</c:formatCode>
                <c:ptCount val="189"/>
                <c:pt idx="0">
                  <c:v>-3.0219856758152299</c:v>
                </c:pt>
                <c:pt idx="1">
                  <c:v>-3.0219856758152299</c:v>
                </c:pt>
                <c:pt idx="2">
                  <c:v>-3.0219856758152299</c:v>
                </c:pt>
                <c:pt idx="3">
                  <c:v>-3.0219856758152299</c:v>
                </c:pt>
                <c:pt idx="4">
                  <c:v>-3.0219856758152299</c:v>
                </c:pt>
                <c:pt idx="5">
                  <c:v>-3.0219856758152299</c:v>
                </c:pt>
                <c:pt idx="6">
                  <c:v>-3.0219856758152299</c:v>
                </c:pt>
                <c:pt idx="7">
                  <c:v>-3.0219856758152299</c:v>
                </c:pt>
                <c:pt idx="8">
                  <c:v>-3.0219856758152299</c:v>
                </c:pt>
                <c:pt idx="9">
                  <c:v>-3.0219856758152299</c:v>
                </c:pt>
                <c:pt idx="10">
                  <c:v>-3.0219856758152299</c:v>
                </c:pt>
                <c:pt idx="11">
                  <c:v>-3.0219856758152299</c:v>
                </c:pt>
                <c:pt idx="12">
                  <c:v>-3.0219856758152299</c:v>
                </c:pt>
                <c:pt idx="13">
                  <c:v>-3.0219856758152299</c:v>
                </c:pt>
                <c:pt idx="14">
                  <c:v>-3.0219856758152299</c:v>
                </c:pt>
                <c:pt idx="15">
                  <c:v>-3.0219856758152299</c:v>
                </c:pt>
                <c:pt idx="16">
                  <c:v>-3.0219856758152299</c:v>
                </c:pt>
                <c:pt idx="17">
                  <c:v>-3.0219856758152299</c:v>
                </c:pt>
                <c:pt idx="18">
                  <c:v>-3.0219856758152299</c:v>
                </c:pt>
                <c:pt idx="19">
                  <c:v>-3.0219856758152299</c:v>
                </c:pt>
                <c:pt idx="20">
                  <c:v>-3.0219856758152299</c:v>
                </c:pt>
                <c:pt idx="21">
                  <c:v>-3.0219856758152299</c:v>
                </c:pt>
                <c:pt idx="22">
                  <c:v>-3.0219856758152299</c:v>
                </c:pt>
                <c:pt idx="23">
                  <c:v>-3.0219856758152299</c:v>
                </c:pt>
                <c:pt idx="24">
                  <c:v>-3.0219856758152299</c:v>
                </c:pt>
                <c:pt idx="25">
                  <c:v>-3.0219856758152299</c:v>
                </c:pt>
                <c:pt idx="26">
                  <c:v>-3.0219856758152299</c:v>
                </c:pt>
                <c:pt idx="27">
                  <c:v>-3.0219856758152299</c:v>
                </c:pt>
                <c:pt idx="28">
                  <c:v>-3.0219856758152299</c:v>
                </c:pt>
                <c:pt idx="29">
                  <c:v>-3.0219856758152299</c:v>
                </c:pt>
                <c:pt idx="30">
                  <c:v>-3.0219856758152299</c:v>
                </c:pt>
                <c:pt idx="31">
                  <c:v>-3.0219856758152299</c:v>
                </c:pt>
                <c:pt idx="32">
                  <c:v>-3.0219856758152299</c:v>
                </c:pt>
                <c:pt idx="33">
                  <c:v>-3.0219856758152299</c:v>
                </c:pt>
                <c:pt idx="34">
                  <c:v>-3.0219856758152299</c:v>
                </c:pt>
                <c:pt idx="35">
                  <c:v>-3.0219856758152299</c:v>
                </c:pt>
                <c:pt idx="36">
                  <c:v>-3.0219856758152299</c:v>
                </c:pt>
                <c:pt idx="37">
                  <c:v>-3.0219856758152299</c:v>
                </c:pt>
                <c:pt idx="38">
                  <c:v>-3.0219856758152299</c:v>
                </c:pt>
                <c:pt idx="39">
                  <c:v>-3.0219856758152299</c:v>
                </c:pt>
                <c:pt idx="40">
                  <c:v>-3.0219856758152299</c:v>
                </c:pt>
                <c:pt idx="41">
                  <c:v>-3.0219856758152299</c:v>
                </c:pt>
                <c:pt idx="42">
                  <c:v>-3.0219856758152299</c:v>
                </c:pt>
                <c:pt idx="43">
                  <c:v>-3.0219856758152299</c:v>
                </c:pt>
                <c:pt idx="44">
                  <c:v>-3.0219856758152299</c:v>
                </c:pt>
                <c:pt idx="45">
                  <c:v>-3.0219856758152299</c:v>
                </c:pt>
                <c:pt idx="46">
                  <c:v>-3.0219856758152299</c:v>
                </c:pt>
                <c:pt idx="47">
                  <c:v>-3.0219856758152299</c:v>
                </c:pt>
                <c:pt idx="48">
                  <c:v>-3.0219856758152299</c:v>
                </c:pt>
                <c:pt idx="49">
                  <c:v>-3.0219856758152299</c:v>
                </c:pt>
                <c:pt idx="50">
                  <c:v>-3.0219856758152299</c:v>
                </c:pt>
                <c:pt idx="51">
                  <c:v>-3.0219856758152299</c:v>
                </c:pt>
                <c:pt idx="52">
                  <c:v>-3.0219856758152299</c:v>
                </c:pt>
                <c:pt idx="53">
                  <c:v>-3.0219856758152299</c:v>
                </c:pt>
                <c:pt idx="54">
                  <c:v>-3.0219856758152299</c:v>
                </c:pt>
                <c:pt idx="55">
                  <c:v>-3.0219856758152299</c:v>
                </c:pt>
                <c:pt idx="56">
                  <c:v>-3.0219856758152299</c:v>
                </c:pt>
                <c:pt idx="57">
                  <c:v>-3.0219856758152299</c:v>
                </c:pt>
                <c:pt idx="58">
                  <c:v>-3.0219856758152299</c:v>
                </c:pt>
                <c:pt idx="59">
                  <c:v>-3.0219856758152299</c:v>
                </c:pt>
                <c:pt idx="60">
                  <c:v>-3.0219856758152299</c:v>
                </c:pt>
                <c:pt idx="61">
                  <c:v>-3.0219856758152299</c:v>
                </c:pt>
                <c:pt idx="62">
                  <c:v>-3.0219856758152299</c:v>
                </c:pt>
                <c:pt idx="63">
                  <c:v>-3.0219856758152299</c:v>
                </c:pt>
                <c:pt idx="64">
                  <c:v>-3.0219856758152299</c:v>
                </c:pt>
                <c:pt idx="65">
                  <c:v>-3.0219856758152299</c:v>
                </c:pt>
                <c:pt idx="66">
                  <c:v>-3.0219856758152299</c:v>
                </c:pt>
                <c:pt idx="67">
                  <c:v>-3.0219856758152299</c:v>
                </c:pt>
                <c:pt idx="68">
                  <c:v>-3.0219856758152299</c:v>
                </c:pt>
                <c:pt idx="69">
                  <c:v>-3.0219856758152299</c:v>
                </c:pt>
                <c:pt idx="70">
                  <c:v>-3.0219856758152299</c:v>
                </c:pt>
                <c:pt idx="71">
                  <c:v>-3.0219856758152299</c:v>
                </c:pt>
                <c:pt idx="72">
                  <c:v>-3.0219856758152299</c:v>
                </c:pt>
                <c:pt idx="73">
                  <c:v>-3.0219856758152299</c:v>
                </c:pt>
                <c:pt idx="74">
                  <c:v>-3.0219856758152299</c:v>
                </c:pt>
                <c:pt idx="75">
                  <c:v>-3.0219856758152299</c:v>
                </c:pt>
                <c:pt idx="76">
                  <c:v>-3.0219856758152299</c:v>
                </c:pt>
                <c:pt idx="77">
                  <c:v>-3.0219856758152299</c:v>
                </c:pt>
                <c:pt idx="78">
                  <c:v>-3.0219856758152299</c:v>
                </c:pt>
                <c:pt idx="79">
                  <c:v>-3.0219856758152299</c:v>
                </c:pt>
                <c:pt idx="80">
                  <c:v>-3.0219856758152299</c:v>
                </c:pt>
                <c:pt idx="81">
                  <c:v>-3.0219856758152299</c:v>
                </c:pt>
                <c:pt idx="82">
                  <c:v>-3.0219856758152299</c:v>
                </c:pt>
                <c:pt idx="83">
                  <c:v>-3.0219856758152299</c:v>
                </c:pt>
                <c:pt idx="84">
                  <c:v>-3.0219856758152299</c:v>
                </c:pt>
                <c:pt idx="85">
                  <c:v>-3.0219856758152299</c:v>
                </c:pt>
                <c:pt idx="86">
                  <c:v>-3.0219856758152299</c:v>
                </c:pt>
                <c:pt idx="87">
                  <c:v>-3.0219856758152299</c:v>
                </c:pt>
                <c:pt idx="88">
                  <c:v>-3.0219856758152299</c:v>
                </c:pt>
                <c:pt idx="89">
                  <c:v>-3.0219856758152299</c:v>
                </c:pt>
                <c:pt idx="90">
                  <c:v>-3.0219856758152299</c:v>
                </c:pt>
                <c:pt idx="91">
                  <c:v>-3.0219856758152299</c:v>
                </c:pt>
                <c:pt idx="92">
                  <c:v>-3.0219856758152299</c:v>
                </c:pt>
                <c:pt idx="93">
                  <c:v>-3.0219856758152299</c:v>
                </c:pt>
                <c:pt idx="94">
                  <c:v>-3.0219856758152299</c:v>
                </c:pt>
                <c:pt idx="95">
                  <c:v>-3.0219856758152299</c:v>
                </c:pt>
                <c:pt idx="96">
                  <c:v>-3.0219856758152299</c:v>
                </c:pt>
                <c:pt idx="97">
                  <c:v>-3.0219856758152299</c:v>
                </c:pt>
                <c:pt idx="98">
                  <c:v>-3.0219856758152299</c:v>
                </c:pt>
                <c:pt idx="99">
                  <c:v>-3.0219856758152299</c:v>
                </c:pt>
                <c:pt idx="100">
                  <c:v>-3.0219856758152299</c:v>
                </c:pt>
                <c:pt idx="101">
                  <c:v>-3.0219856758152299</c:v>
                </c:pt>
                <c:pt idx="102">
                  <c:v>-3.0219856758152299</c:v>
                </c:pt>
                <c:pt idx="103">
                  <c:v>-3.0219856758152299</c:v>
                </c:pt>
                <c:pt idx="104">
                  <c:v>-3.0219856758152299</c:v>
                </c:pt>
                <c:pt idx="105">
                  <c:v>-3.0219856758152299</c:v>
                </c:pt>
                <c:pt idx="106">
                  <c:v>-3.0219856758152299</c:v>
                </c:pt>
                <c:pt idx="107">
                  <c:v>-3.0219856758152299</c:v>
                </c:pt>
                <c:pt idx="108">
                  <c:v>-3.0219856758152299</c:v>
                </c:pt>
                <c:pt idx="109">
                  <c:v>-3.0219856758152299</c:v>
                </c:pt>
                <c:pt idx="110">
                  <c:v>-3.0219856758152299</c:v>
                </c:pt>
                <c:pt idx="111">
                  <c:v>-3.0219856758152299</c:v>
                </c:pt>
                <c:pt idx="112">
                  <c:v>-3.0219856758152299</c:v>
                </c:pt>
                <c:pt idx="113">
                  <c:v>-3.0219856758152299</c:v>
                </c:pt>
                <c:pt idx="114">
                  <c:v>-3.0219856758152299</c:v>
                </c:pt>
                <c:pt idx="115">
                  <c:v>-3.0219856758152299</c:v>
                </c:pt>
                <c:pt idx="116">
                  <c:v>-3.0219856758152299</c:v>
                </c:pt>
                <c:pt idx="117">
                  <c:v>-3.0219856758152299</c:v>
                </c:pt>
                <c:pt idx="118">
                  <c:v>-3.0219856758152299</c:v>
                </c:pt>
                <c:pt idx="119">
                  <c:v>-3.0219856758152299</c:v>
                </c:pt>
                <c:pt idx="120">
                  <c:v>-3.0219856758152299</c:v>
                </c:pt>
                <c:pt idx="121">
                  <c:v>-3.0219856758152299</c:v>
                </c:pt>
                <c:pt idx="122">
                  <c:v>-3.0219856758152299</c:v>
                </c:pt>
                <c:pt idx="123">
                  <c:v>-3.0219856758152299</c:v>
                </c:pt>
                <c:pt idx="124">
                  <c:v>-3.0219856758152299</c:v>
                </c:pt>
                <c:pt idx="125">
                  <c:v>-3.0219856758152299</c:v>
                </c:pt>
                <c:pt idx="126">
                  <c:v>-3.0219856758152299</c:v>
                </c:pt>
                <c:pt idx="127">
                  <c:v>-3.0219856758152299</c:v>
                </c:pt>
                <c:pt idx="128">
                  <c:v>-3.0219856758152299</c:v>
                </c:pt>
                <c:pt idx="129">
                  <c:v>-3.0219856758152299</c:v>
                </c:pt>
                <c:pt idx="130">
                  <c:v>-3.0219856758152299</c:v>
                </c:pt>
                <c:pt idx="131">
                  <c:v>-3.0219856758152299</c:v>
                </c:pt>
                <c:pt idx="132">
                  <c:v>-3.0219856758152299</c:v>
                </c:pt>
                <c:pt idx="133">
                  <c:v>-3.0219856758152299</c:v>
                </c:pt>
                <c:pt idx="134">
                  <c:v>-3.0219856758152299</c:v>
                </c:pt>
                <c:pt idx="135">
                  <c:v>-3.0219856758152299</c:v>
                </c:pt>
                <c:pt idx="136">
                  <c:v>-3.0219856758152299</c:v>
                </c:pt>
                <c:pt idx="137">
                  <c:v>-3.0219856758152299</c:v>
                </c:pt>
                <c:pt idx="138">
                  <c:v>-3.0219856758152299</c:v>
                </c:pt>
                <c:pt idx="139">
                  <c:v>-3.0219856758152299</c:v>
                </c:pt>
                <c:pt idx="140">
                  <c:v>-3.0219856758152299</c:v>
                </c:pt>
                <c:pt idx="141">
                  <c:v>-3.0219856758152299</c:v>
                </c:pt>
                <c:pt idx="142">
                  <c:v>-3.0219856758152299</c:v>
                </c:pt>
                <c:pt idx="143">
                  <c:v>-3.0219856758152299</c:v>
                </c:pt>
                <c:pt idx="144">
                  <c:v>-3.0219856758152299</c:v>
                </c:pt>
                <c:pt idx="145">
                  <c:v>-3.0219856758152299</c:v>
                </c:pt>
                <c:pt idx="146">
                  <c:v>-3.0219856758152299</c:v>
                </c:pt>
                <c:pt idx="147">
                  <c:v>-3.0219856758152299</c:v>
                </c:pt>
                <c:pt idx="148">
                  <c:v>-3.0219856758152299</c:v>
                </c:pt>
                <c:pt idx="149">
                  <c:v>-3.0219856758152299</c:v>
                </c:pt>
                <c:pt idx="150">
                  <c:v>-3.0219856758152299</c:v>
                </c:pt>
                <c:pt idx="151">
                  <c:v>-3.0219856758152299</c:v>
                </c:pt>
                <c:pt idx="152">
                  <c:v>-3.0219856758152299</c:v>
                </c:pt>
                <c:pt idx="153">
                  <c:v>-3.0219856758152299</c:v>
                </c:pt>
                <c:pt idx="154">
                  <c:v>-3.0219856758152299</c:v>
                </c:pt>
                <c:pt idx="155">
                  <c:v>-3.0219856758152299</c:v>
                </c:pt>
                <c:pt idx="156">
                  <c:v>-3.0219856758152299</c:v>
                </c:pt>
                <c:pt idx="157">
                  <c:v>-3.0219856758152299</c:v>
                </c:pt>
                <c:pt idx="158">
                  <c:v>-3.0219856758152299</c:v>
                </c:pt>
                <c:pt idx="159">
                  <c:v>-3.0219856758152299</c:v>
                </c:pt>
                <c:pt idx="160">
                  <c:v>-3.0219856758152299</c:v>
                </c:pt>
                <c:pt idx="161">
                  <c:v>-3.0219856758152299</c:v>
                </c:pt>
                <c:pt idx="162">
                  <c:v>-3.0219856758152299</c:v>
                </c:pt>
                <c:pt idx="163">
                  <c:v>-3.0219856758152299</c:v>
                </c:pt>
                <c:pt idx="164">
                  <c:v>-3.0219856758152299</c:v>
                </c:pt>
                <c:pt idx="165">
                  <c:v>-3.0219856758152299</c:v>
                </c:pt>
                <c:pt idx="166">
                  <c:v>-3.0219856758152299</c:v>
                </c:pt>
                <c:pt idx="167">
                  <c:v>-3.0219856758152299</c:v>
                </c:pt>
                <c:pt idx="168">
                  <c:v>-3.0219856758152299</c:v>
                </c:pt>
                <c:pt idx="169">
                  <c:v>-3.0219856758152299</c:v>
                </c:pt>
                <c:pt idx="170">
                  <c:v>-3.0219856758152299</c:v>
                </c:pt>
                <c:pt idx="171">
                  <c:v>-3.0219856758152299</c:v>
                </c:pt>
                <c:pt idx="172">
                  <c:v>-3.0219856758152299</c:v>
                </c:pt>
                <c:pt idx="173">
                  <c:v>-3.0219856758152299</c:v>
                </c:pt>
                <c:pt idx="174">
                  <c:v>-3.0219856758152299</c:v>
                </c:pt>
                <c:pt idx="175">
                  <c:v>-3.0219856758152299</c:v>
                </c:pt>
                <c:pt idx="176">
                  <c:v>-3.0219856758152299</c:v>
                </c:pt>
                <c:pt idx="177">
                  <c:v>-3.0219856758152299</c:v>
                </c:pt>
                <c:pt idx="178">
                  <c:v>-3.0219856758152299</c:v>
                </c:pt>
                <c:pt idx="179">
                  <c:v>-3.0219856758152299</c:v>
                </c:pt>
                <c:pt idx="180">
                  <c:v>-3.0219856758152299</c:v>
                </c:pt>
                <c:pt idx="181">
                  <c:v>-3.0219856758152299</c:v>
                </c:pt>
                <c:pt idx="182">
                  <c:v>-3.0219856758152299</c:v>
                </c:pt>
                <c:pt idx="183">
                  <c:v>-3.0219856758152299</c:v>
                </c:pt>
                <c:pt idx="184">
                  <c:v>-3.0219856758152299</c:v>
                </c:pt>
                <c:pt idx="185">
                  <c:v>-3.0219856758152299</c:v>
                </c:pt>
                <c:pt idx="186">
                  <c:v>-3.0219856758152299</c:v>
                </c:pt>
                <c:pt idx="187">
                  <c:v>-3.0219856758152299</c:v>
                </c:pt>
                <c:pt idx="188">
                  <c:v>-3.0219856758152299</c:v>
                </c:pt>
              </c:numCache>
            </c:numRef>
          </c:val>
          <c:smooth val="0"/>
        </c:ser>
        <c:ser>
          <c:idx val="2"/>
          <c:order val="2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Results!$B$4:$B$192</c:f>
              <c:strCache>
                <c:ptCount val="18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23-Other</c:v>
                </c:pt>
                <c:pt idx="100">
                  <c:v>23-Other</c:v>
                </c:pt>
                <c:pt idx="101">
                  <c:v>23-Other</c:v>
                </c:pt>
                <c:pt idx="102">
                  <c:v>23-Other</c:v>
                </c:pt>
                <c:pt idx="103">
                  <c:v>23-Other</c:v>
                </c:pt>
                <c:pt idx="104">
                  <c:v>23-Other</c:v>
                </c:pt>
                <c:pt idx="105">
                  <c:v>23-Other</c:v>
                </c:pt>
                <c:pt idx="106">
                  <c:v>23-Other</c:v>
                </c:pt>
                <c:pt idx="107">
                  <c:v>23-Other</c:v>
                </c:pt>
                <c:pt idx="108">
                  <c:v>25-USGS</c:v>
                </c:pt>
                <c:pt idx="109">
                  <c:v>25-USGS</c:v>
                </c:pt>
                <c:pt idx="110">
                  <c:v>25-USGS</c:v>
                </c:pt>
                <c:pt idx="111">
                  <c:v>25-USGS</c:v>
                </c:pt>
                <c:pt idx="112">
                  <c:v>25-USGS</c:v>
                </c:pt>
                <c:pt idx="113">
                  <c:v>25-USGS</c:v>
                </c:pt>
                <c:pt idx="114">
                  <c:v>25-USGS</c:v>
                </c:pt>
                <c:pt idx="115">
                  <c:v>25-USGS</c:v>
                </c:pt>
                <c:pt idx="116">
                  <c:v>25-USGS</c:v>
                </c:pt>
                <c:pt idx="117">
                  <c:v>27-Other</c:v>
                </c:pt>
                <c:pt idx="118">
                  <c:v>27-Other</c:v>
                </c:pt>
                <c:pt idx="119">
                  <c:v>27-Other</c:v>
                </c:pt>
                <c:pt idx="120">
                  <c:v>27-Other</c:v>
                </c:pt>
                <c:pt idx="121">
                  <c:v>27-Other</c:v>
                </c:pt>
                <c:pt idx="122">
                  <c:v>27-Other</c:v>
                </c:pt>
                <c:pt idx="123">
                  <c:v>27-Other</c:v>
                </c:pt>
                <c:pt idx="124">
                  <c:v>27-Other</c:v>
                </c:pt>
                <c:pt idx="125">
                  <c:v>27-Other</c:v>
                </c:pt>
                <c:pt idx="126">
                  <c:v>28-Other</c:v>
                </c:pt>
                <c:pt idx="127">
                  <c:v>28-Other</c:v>
                </c:pt>
                <c:pt idx="128">
                  <c:v>28-Other</c:v>
                </c:pt>
                <c:pt idx="129">
                  <c:v>28-Other</c:v>
                </c:pt>
                <c:pt idx="130">
                  <c:v>28-Other</c:v>
                </c:pt>
                <c:pt idx="131">
                  <c:v>28-Other</c:v>
                </c:pt>
                <c:pt idx="132">
                  <c:v>28-Other</c:v>
                </c:pt>
                <c:pt idx="133">
                  <c:v>28-Other</c:v>
                </c:pt>
                <c:pt idx="134">
                  <c:v>28-Other</c:v>
                </c:pt>
                <c:pt idx="135">
                  <c:v>29-Other</c:v>
                </c:pt>
                <c:pt idx="136">
                  <c:v>29-Other</c:v>
                </c:pt>
                <c:pt idx="137">
                  <c:v>29-Other</c:v>
                </c:pt>
                <c:pt idx="138">
                  <c:v>29-Other</c:v>
                </c:pt>
                <c:pt idx="139">
                  <c:v>29-Other</c:v>
                </c:pt>
                <c:pt idx="140">
                  <c:v>29-Other</c:v>
                </c:pt>
                <c:pt idx="141">
                  <c:v>29-Other</c:v>
                </c:pt>
                <c:pt idx="142">
                  <c:v>29-Other</c:v>
                </c:pt>
                <c:pt idx="143">
                  <c:v>29-Other</c:v>
                </c:pt>
                <c:pt idx="144">
                  <c:v>30-Other</c:v>
                </c:pt>
                <c:pt idx="145">
                  <c:v>30-Other</c:v>
                </c:pt>
                <c:pt idx="146">
                  <c:v>30-Other</c:v>
                </c:pt>
                <c:pt idx="147">
                  <c:v>30-Other</c:v>
                </c:pt>
                <c:pt idx="148">
                  <c:v>30-Other</c:v>
                </c:pt>
                <c:pt idx="149">
                  <c:v>30-Other</c:v>
                </c:pt>
                <c:pt idx="150">
                  <c:v>30-Other</c:v>
                </c:pt>
                <c:pt idx="151">
                  <c:v>30-Other</c:v>
                </c:pt>
                <c:pt idx="152">
                  <c:v>30-Other</c:v>
                </c:pt>
                <c:pt idx="153">
                  <c:v>31-Other</c:v>
                </c:pt>
                <c:pt idx="154">
                  <c:v>31-Other</c:v>
                </c:pt>
                <c:pt idx="155">
                  <c:v>31-Other</c:v>
                </c:pt>
                <c:pt idx="156">
                  <c:v>31-Other</c:v>
                </c:pt>
                <c:pt idx="157">
                  <c:v>31-Other</c:v>
                </c:pt>
                <c:pt idx="158">
                  <c:v>31-Other</c:v>
                </c:pt>
                <c:pt idx="159">
                  <c:v>31-Other</c:v>
                </c:pt>
                <c:pt idx="160">
                  <c:v>31-Other</c:v>
                </c:pt>
                <c:pt idx="161">
                  <c:v>31-Other</c:v>
                </c:pt>
                <c:pt idx="162">
                  <c:v>34-Other</c:v>
                </c:pt>
                <c:pt idx="163">
                  <c:v>34-Other</c:v>
                </c:pt>
                <c:pt idx="164">
                  <c:v>34-Other</c:v>
                </c:pt>
                <c:pt idx="165">
                  <c:v>34-Other</c:v>
                </c:pt>
                <c:pt idx="166">
                  <c:v>34-Other</c:v>
                </c:pt>
                <c:pt idx="167">
                  <c:v>34-Other</c:v>
                </c:pt>
                <c:pt idx="168">
                  <c:v>34-Other</c:v>
                </c:pt>
                <c:pt idx="169">
                  <c:v>34-Other</c:v>
                </c:pt>
                <c:pt idx="170">
                  <c:v>34-Other</c:v>
                </c:pt>
                <c:pt idx="171">
                  <c:v>36-Other</c:v>
                </c:pt>
                <c:pt idx="172">
                  <c:v>36-Other</c:v>
                </c:pt>
                <c:pt idx="173">
                  <c:v>36-Other</c:v>
                </c:pt>
                <c:pt idx="174">
                  <c:v>36-Other</c:v>
                </c:pt>
                <c:pt idx="175">
                  <c:v>36-Other</c:v>
                </c:pt>
                <c:pt idx="176">
                  <c:v>36-Other</c:v>
                </c:pt>
                <c:pt idx="177">
                  <c:v>36-Other</c:v>
                </c:pt>
                <c:pt idx="178">
                  <c:v>36-Other</c:v>
                </c:pt>
                <c:pt idx="179">
                  <c:v>36-Other</c:v>
                </c:pt>
                <c:pt idx="180">
                  <c:v>40-Other</c:v>
                </c:pt>
                <c:pt idx="181">
                  <c:v>40-Other</c:v>
                </c:pt>
                <c:pt idx="182">
                  <c:v>40-Other</c:v>
                </c:pt>
                <c:pt idx="183">
                  <c:v>40-Other</c:v>
                </c:pt>
                <c:pt idx="184">
                  <c:v>40-Other</c:v>
                </c:pt>
                <c:pt idx="185">
                  <c:v>40-Other</c:v>
                </c:pt>
                <c:pt idx="186">
                  <c:v>40-Other</c:v>
                </c:pt>
                <c:pt idx="187">
                  <c:v>40-Other</c:v>
                </c:pt>
                <c:pt idx="188">
                  <c:v>40-Other</c:v>
                </c:pt>
              </c:strCache>
            </c:strRef>
          </c:cat>
          <c:val>
            <c:numRef>
              <c:f>Results!$AL$4:$AL$192</c:f>
              <c:numCache>
                <c:formatCode>0.00</c:formatCode>
                <c:ptCount val="189"/>
                <c:pt idx="0">
                  <c:v>-8.0219856758152304</c:v>
                </c:pt>
                <c:pt idx="1">
                  <c:v>-8.0219856758152304</c:v>
                </c:pt>
                <c:pt idx="2">
                  <c:v>-8.0219856758152304</c:v>
                </c:pt>
                <c:pt idx="3">
                  <c:v>-8.0219856758152304</c:v>
                </c:pt>
                <c:pt idx="4">
                  <c:v>-8.0219856758152304</c:v>
                </c:pt>
                <c:pt idx="5">
                  <c:v>-8.0219856758152304</c:v>
                </c:pt>
                <c:pt idx="6">
                  <c:v>-8.0219856758152304</c:v>
                </c:pt>
                <c:pt idx="7">
                  <c:v>-8.0219856758152304</c:v>
                </c:pt>
                <c:pt idx="8">
                  <c:v>-8.0219856758152304</c:v>
                </c:pt>
                <c:pt idx="9">
                  <c:v>-8.0219856758152304</c:v>
                </c:pt>
                <c:pt idx="10">
                  <c:v>-8.0219856758152304</c:v>
                </c:pt>
                <c:pt idx="11">
                  <c:v>-8.0219856758152304</c:v>
                </c:pt>
                <c:pt idx="12">
                  <c:v>-8.0219856758152304</c:v>
                </c:pt>
                <c:pt idx="13">
                  <c:v>-8.0219856758152304</c:v>
                </c:pt>
                <c:pt idx="14">
                  <c:v>-8.0219856758152304</c:v>
                </c:pt>
                <c:pt idx="15">
                  <c:v>-8.0219856758152304</c:v>
                </c:pt>
                <c:pt idx="16">
                  <c:v>-8.0219856758152304</c:v>
                </c:pt>
                <c:pt idx="17">
                  <c:v>-8.0219856758152304</c:v>
                </c:pt>
                <c:pt idx="18">
                  <c:v>-8.0219856758152304</c:v>
                </c:pt>
                <c:pt idx="19">
                  <c:v>-8.0219856758152304</c:v>
                </c:pt>
                <c:pt idx="20">
                  <c:v>-8.0219856758152304</c:v>
                </c:pt>
                <c:pt idx="21">
                  <c:v>-8.0219856758152304</c:v>
                </c:pt>
                <c:pt idx="22">
                  <c:v>-8.0219856758152304</c:v>
                </c:pt>
                <c:pt idx="23">
                  <c:v>-8.0219856758152304</c:v>
                </c:pt>
                <c:pt idx="24">
                  <c:v>-8.0219856758152304</c:v>
                </c:pt>
                <c:pt idx="25">
                  <c:v>-8.0219856758152304</c:v>
                </c:pt>
                <c:pt idx="26">
                  <c:v>-8.0219856758152304</c:v>
                </c:pt>
                <c:pt idx="27">
                  <c:v>-8.0219856758152304</c:v>
                </c:pt>
                <c:pt idx="28">
                  <c:v>-8.0219856758152304</c:v>
                </c:pt>
                <c:pt idx="29">
                  <c:v>-8.0219856758152304</c:v>
                </c:pt>
                <c:pt idx="30">
                  <c:v>-8.0219856758152304</c:v>
                </c:pt>
                <c:pt idx="31">
                  <c:v>-8.0219856758152304</c:v>
                </c:pt>
                <c:pt idx="32">
                  <c:v>-8.0219856758152304</c:v>
                </c:pt>
                <c:pt idx="33">
                  <c:v>-8.0219856758152304</c:v>
                </c:pt>
                <c:pt idx="34">
                  <c:v>-8.0219856758152304</c:v>
                </c:pt>
                <c:pt idx="35">
                  <c:v>-8.0219856758152304</c:v>
                </c:pt>
                <c:pt idx="36">
                  <c:v>-8.0219856758152304</c:v>
                </c:pt>
                <c:pt idx="37">
                  <c:v>-8.0219856758152304</c:v>
                </c:pt>
                <c:pt idx="38">
                  <c:v>-8.0219856758152304</c:v>
                </c:pt>
                <c:pt idx="39">
                  <c:v>-8.0219856758152304</c:v>
                </c:pt>
                <c:pt idx="40">
                  <c:v>-8.0219856758152304</c:v>
                </c:pt>
                <c:pt idx="41">
                  <c:v>-8.0219856758152304</c:v>
                </c:pt>
                <c:pt idx="42">
                  <c:v>-8.0219856758152304</c:v>
                </c:pt>
                <c:pt idx="43">
                  <c:v>-8.0219856758152304</c:v>
                </c:pt>
                <c:pt idx="44">
                  <c:v>-8.0219856758152304</c:v>
                </c:pt>
                <c:pt idx="45">
                  <c:v>-8.0219856758152304</c:v>
                </c:pt>
                <c:pt idx="46">
                  <c:v>-8.0219856758152304</c:v>
                </c:pt>
                <c:pt idx="47">
                  <c:v>-8.0219856758152304</c:v>
                </c:pt>
                <c:pt idx="48">
                  <c:v>-8.0219856758152304</c:v>
                </c:pt>
                <c:pt idx="49">
                  <c:v>-8.0219856758152304</c:v>
                </c:pt>
                <c:pt idx="50">
                  <c:v>-8.0219856758152304</c:v>
                </c:pt>
                <c:pt idx="51">
                  <c:v>-8.0219856758152304</c:v>
                </c:pt>
                <c:pt idx="52">
                  <c:v>-8.0219856758152304</c:v>
                </c:pt>
                <c:pt idx="53">
                  <c:v>-8.0219856758152304</c:v>
                </c:pt>
                <c:pt idx="54">
                  <c:v>-8.0219856758152304</c:v>
                </c:pt>
                <c:pt idx="55">
                  <c:v>-8.0219856758152304</c:v>
                </c:pt>
                <c:pt idx="56">
                  <c:v>-8.0219856758152304</c:v>
                </c:pt>
                <c:pt idx="57">
                  <c:v>-8.0219856758152304</c:v>
                </c:pt>
                <c:pt idx="58">
                  <c:v>-8.0219856758152304</c:v>
                </c:pt>
                <c:pt idx="59">
                  <c:v>-8.0219856758152304</c:v>
                </c:pt>
                <c:pt idx="60">
                  <c:v>-8.0219856758152304</c:v>
                </c:pt>
                <c:pt idx="61">
                  <c:v>-8.0219856758152304</c:v>
                </c:pt>
                <c:pt idx="62">
                  <c:v>-8.0219856758152304</c:v>
                </c:pt>
                <c:pt idx="63">
                  <c:v>-8.0219856758152304</c:v>
                </c:pt>
                <c:pt idx="64">
                  <c:v>-8.0219856758152304</c:v>
                </c:pt>
                <c:pt idx="65">
                  <c:v>-8.0219856758152304</c:v>
                </c:pt>
                <c:pt idx="66">
                  <c:v>-8.0219856758152304</c:v>
                </c:pt>
                <c:pt idx="67">
                  <c:v>-8.0219856758152304</c:v>
                </c:pt>
                <c:pt idx="68">
                  <c:v>-8.0219856758152304</c:v>
                </c:pt>
                <c:pt idx="69">
                  <c:v>-8.0219856758152304</c:v>
                </c:pt>
                <c:pt idx="70">
                  <c:v>-8.0219856758152304</c:v>
                </c:pt>
                <c:pt idx="71">
                  <c:v>-8.0219856758152304</c:v>
                </c:pt>
                <c:pt idx="72">
                  <c:v>-8.0219856758152304</c:v>
                </c:pt>
                <c:pt idx="73">
                  <c:v>-8.0219856758152304</c:v>
                </c:pt>
                <c:pt idx="74">
                  <c:v>-8.0219856758152304</c:v>
                </c:pt>
                <c:pt idx="75">
                  <c:v>-8.0219856758152304</c:v>
                </c:pt>
                <c:pt idx="76">
                  <c:v>-8.0219856758152304</c:v>
                </c:pt>
                <c:pt idx="77">
                  <c:v>-8.0219856758152304</c:v>
                </c:pt>
                <c:pt idx="78">
                  <c:v>-8.0219856758152304</c:v>
                </c:pt>
                <c:pt idx="79">
                  <c:v>-8.0219856758152304</c:v>
                </c:pt>
                <c:pt idx="80">
                  <c:v>-8.0219856758152304</c:v>
                </c:pt>
                <c:pt idx="81">
                  <c:v>-8.0219856758152304</c:v>
                </c:pt>
                <c:pt idx="82">
                  <c:v>-8.0219856758152304</c:v>
                </c:pt>
                <c:pt idx="83">
                  <c:v>-8.0219856758152304</c:v>
                </c:pt>
                <c:pt idx="84">
                  <c:v>-8.0219856758152304</c:v>
                </c:pt>
                <c:pt idx="85">
                  <c:v>-8.0219856758152304</c:v>
                </c:pt>
                <c:pt idx="86">
                  <c:v>-8.0219856758152304</c:v>
                </c:pt>
                <c:pt idx="87">
                  <c:v>-8.0219856758152304</c:v>
                </c:pt>
                <c:pt idx="88">
                  <c:v>-8.0219856758152304</c:v>
                </c:pt>
                <c:pt idx="89">
                  <c:v>-8.0219856758152304</c:v>
                </c:pt>
                <c:pt idx="90">
                  <c:v>-8.0219856758152304</c:v>
                </c:pt>
                <c:pt idx="91">
                  <c:v>-8.0219856758152304</c:v>
                </c:pt>
                <c:pt idx="92">
                  <c:v>-8.0219856758152304</c:v>
                </c:pt>
                <c:pt idx="93">
                  <c:v>-8.0219856758152304</c:v>
                </c:pt>
                <c:pt idx="94">
                  <c:v>-8.0219856758152304</c:v>
                </c:pt>
                <c:pt idx="95">
                  <c:v>-8.0219856758152304</c:v>
                </c:pt>
                <c:pt idx="96">
                  <c:v>-8.0219856758152304</c:v>
                </c:pt>
                <c:pt idx="97">
                  <c:v>-8.0219856758152304</c:v>
                </c:pt>
                <c:pt idx="98">
                  <c:v>-8.0219856758152304</c:v>
                </c:pt>
                <c:pt idx="99">
                  <c:v>-8.0219856758152304</c:v>
                </c:pt>
                <c:pt idx="100">
                  <c:v>-8.0219856758152304</c:v>
                </c:pt>
                <c:pt idx="101">
                  <c:v>-8.0219856758152304</c:v>
                </c:pt>
                <c:pt idx="102">
                  <c:v>-8.0219856758152304</c:v>
                </c:pt>
                <c:pt idx="103">
                  <c:v>-8.0219856758152304</c:v>
                </c:pt>
                <c:pt idx="104">
                  <c:v>-8.0219856758152304</c:v>
                </c:pt>
                <c:pt idx="105">
                  <c:v>-8.0219856758152304</c:v>
                </c:pt>
                <c:pt idx="106">
                  <c:v>-8.0219856758152304</c:v>
                </c:pt>
                <c:pt idx="107">
                  <c:v>-8.0219856758152304</c:v>
                </c:pt>
                <c:pt idx="108">
                  <c:v>-8.0219856758152304</c:v>
                </c:pt>
                <c:pt idx="109">
                  <c:v>-8.0219856758152304</c:v>
                </c:pt>
                <c:pt idx="110">
                  <c:v>-8.0219856758152304</c:v>
                </c:pt>
                <c:pt idx="111">
                  <c:v>-8.0219856758152304</c:v>
                </c:pt>
                <c:pt idx="112">
                  <c:v>-8.0219856758152304</c:v>
                </c:pt>
                <c:pt idx="113">
                  <c:v>-8.0219856758152304</c:v>
                </c:pt>
                <c:pt idx="114">
                  <c:v>-8.0219856758152304</c:v>
                </c:pt>
                <c:pt idx="115">
                  <c:v>-8.0219856758152304</c:v>
                </c:pt>
                <c:pt idx="116">
                  <c:v>-8.0219856758152304</c:v>
                </c:pt>
                <c:pt idx="117">
                  <c:v>-8.0219856758152304</c:v>
                </c:pt>
                <c:pt idx="118">
                  <c:v>-8.0219856758152304</c:v>
                </c:pt>
                <c:pt idx="119">
                  <c:v>-8.0219856758152304</c:v>
                </c:pt>
                <c:pt idx="120">
                  <c:v>-8.0219856758152304</c:v>
                </c:pt>
                <c:pt idx="121">
                  <c:v>-8.0219856758152304</c:v>
                </c:pt>
                <c:pt idx="122">
                  <c:v>-8.0219856758152304</c:v>
                </c:pt>
                <c:pt idx="123">
                  <c:v>-8.0219856758152304</c:v>
                </c:pt>
                <c:pt idx="124">
                  <c:v>-8.0219856758152304</c:v>
                </c:pt>
                <c:pt idx="125">
                  <c:v>-8.0219856758152304</c:v>
                </c:pt>
                <c:pt idx="126">
                  <c:v>-8.0219856758152304</c:v>
                </c:pt>
                <c:pt idx="127">
                  <c:v>-8.0219856758152304</c:v>
                </c:pt>
                <c:pt idx="128">
                  <c:v>-8.0219856758152304</c:v>
                </c:pt>
                <c:pt idx="129">
                  <c:v>-8.0219856758152304</c:v>
                </c:pt>
                <c:pt idx="130">
                  <c:v>-8.0219856758152304</c:v>
                </c:pt>
                <c:pt idx="131">
                  <c:v>-8.0219856758152304</c:v>
                </c:pt>
                <c:pt idx="132">
                  <c:v>-8.0219856758152304</c:v>
                </c:pt>
                <c:pt idx="133">
                  <c:v>-8.0219856758152304</c:v>
                </c:pt>
                <c:pt idx="134">
                  <c:v>-8.0219856758152304</c:v>
                </c:pt>
                <c:pt idx="135">
                  <c:v>-8.0219856758152304</c:v>
                </c:pt>
                <c:pt idx="136">
                  <c:v>-8.0219856758152304</c:v>
                </c:pt>
                <c:pt idx="137">
                  <c:v>-8.0219856758152304</c:v>
                </c:pt>
                <c:pt idx="138">
                  <c:v>-8.0219856758152304</c:v>
                </c:pt>
                <c:pt idx="139">
                  <c:v>-8.0219856758152304</c:v>
                </c:pt>
                <c:pt idx="140">
                  <c:v>-8.0219856758152304</c:v>
                </c:pt>
                <c:pt idx="141">
                  <c:v>-8.0219856758152304</c:v>
                </c:pt>
                <c:pt idx="142">
                  <c:v>-8.0219856758152304</c:v>
                </c:pt>
                <c:pt idx="143">
                  <c:v>-8.0219856758152304</c:v>
                </c:pt>
                <c:pt idx="144">
                  <c:v>-8.0219856758152304</c:v>
                </c:pt>
                <c:pt idx="145">
                  <c:v>-8.0219856758152304</c:v>
                </c:pt>
                <c:pt idx="146">
                  <c:v>-8.0219856758152304</c:v>
                </c:pt>
                <c:pt idx="147">
                  <c:v>-8.0219856758152304</c:v>
                </c:pt>
                <c:pt idx="148">
                  <c:v>-8.0219856758152304</c:v>
                </c:pt>
                <c:pt idx="149">
                  <c:v>-8.0219856758152304</c:v>
                </c:pt>
                <c:pt idx="150">
                  <c:v>-8.0219856758152304</c:v>
                </c:pt>
                <c:pt idx="151">
                  <c:v>-8.0219856758152304</c:v>
                </c:pt>
                <c:pt idx="152">
                  <c:v>-8.0219856758152304</c:v>
                </c:pt>
                <c:pt idx="153">
                  <c:v>-8.0219856758152304</c:v>
                </c:pt>
                <c:pt idx="154">
                  <c:v>-8.0219856758152304</c:v>
                </c:pt>
                <c:pt idx="155">
                  <c:v>-8.0219856758152304</c:v>
                </c:pt>
                <c:pt idx="156">
                  <c:v>-8.0219856758152304</c:v>
                </c:pt>
                <c:pt idx="157">
                  <c:v>-8.0219856758152304</c:v>
                </c:pt>
                <c:pt idx="158">
                  <c:v>-8.0219856758152304</c:v>
                </c:pt>
                <c:pt idx="159">
                  <c:v>-8.0219856758152304</c:v>
                </c:pt>
                <c:pt idx="160">
                  <c:v>-8.0219856758152304</c:v>
                </c:pt>
                <c:pt idx="161">
                  <c:v>-8.0219856758152304</c:v>
                </c:pt>
                <c:pt idx="162">
                  <c:v>-8.0219856758152304</c:v>
                </c:pt>
                <c:pt idx="163">
                  <c:v>-8.0219856758152304</c:v>
                </c:pt>
                <c:pt idx="164">
                  <c:v>-8.0219856758152304</c:v>
                </c:pt>
                <c:pt idx="165">
                  <c:v>-8.0219856758152304</c:v>
                </c:pt>
                <c:pt idx="166">
                  <c:v>-8.0219856758152304</c:v>
                </c:pt>
                <c:pt idx="167">
                  <c:v>-8.0219856758152304</c:v>
                </c:pt>
                <c:pt idx="168">
                  <c:v>-8.0219856758152304</c:v>
                </c:pt>
                <c:pt idx="169">
                  <c:v>-8.0219856758152304</c:v>
                </c:pt>
                <c:pt idx="170">
                  <c:v>-8.0219856758152304</c:v>
                </c:pt>
                <c:pt idx="171">
                  <c:v>-8.0219856758152304</c:v>
                </c:pt>
                <c:pt idx="172">
                  <c:v>-8.0219856758152304</c:v>
                </c:pt>
                <c:pt idx="173">
                  <c:v>-8.0219856758152304</c:v>
                </c:pt>
                <c:pt idx="174">
                  <c:v>-8.0219856758152304</c:v>
                </c:pt>
                <c:pt idx="175">
                  <c:v>-8.0219856758152304</c:v>
                </c:pt>
                <c:pt idx="176">
                  <c:v>-8.0219856758152304</c:v>
                </c:pt>
                <c:pt idx="177">
                  <c:v>-8.0219856758152304</c:v>
                </c:pt>
                <c:pt idx="178">
                  <c:v>-8.0219856758152304</c:v>
                </c:pt>
                <c:pt idx="179">
                  <c:v>-8.0219856758152304</c:v>
                </c:pt>
                <c:pt idx="180">
                  <c:v>-8.0219856758152304</c:v>
                </c:pt>
                <c:pt idx="181">
                  <c:v>-8.0219856758152304</c:v>
                </c:pt>
                <c:pt idx="182">
                  <c:v>-8.0219856758152304</c:v>
                </c:pt>
                <c:pt idx="183">
                  <c:v>-8.0219856758152304</c:v>
                </c:pt>
                <c:pt idx="184">
                  <c:v>-8.0219856758152304</c:v>
                </c:pt>
                <c:pt idx="185">
                  <c:v>-8.0219856758152304</c:v>
                </c:pt>
                <c:pt idx="186">
                  <c:v>-8.0219856758152304</c:v>
                </c:pt>
                <c:pt idx="187">
                  <c:v>-8.0219856758152304</c:v>
                </c:pt>
                <c:pt idx="188">
                  <c:v>-8.0219856758152304</c:v>
                </c:pt>
              </c:numCache>
            </c:numRef>
          </c:val>
          <c:smooth val="0"/>
        </c:ser>
        <c:ser>
          <c:idx val="3"/>
          <c:order val="3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Results!$B$4:$B$192</c:f>
              <c:strCache>
                <c:ptCount val="18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23-Other</c:v>
                </c:pt>
                <c:pt idx="100">
                  <c:v>23-Other</c:v>
                </c:pt>
                <c:pt idx="101">
                  <c:v>23-Other</c:v>
                </c:pt>
                <c:pt idx="102">
                  <c:v>23-Other</c:v>
                </c:pt>
                <c:pt idx="103">
                  <c:v>23-Other</c:v>
                </c:pt>
                <c:pt idx="104">
                  <c:v>23-Other</c:v>
                </c:pt>
                <c:pt idx="105">
                  <c:v>23-Other</c:v>
                </c:pt>
                <c:pt idx="106">
                  <c:v>23-Other</c:v>
                </c:pt>
                <c:pt idx="107">
                  <c:v>23-Other</c:v>
                </c:pt>
                <c:pt idx="108">
                  <c:v>25-USGS</c:v>
                </c:pt>
                <c:pt idx="109">
                  <c:v>25-USGS</c:v>
                </c:pt>
                <c:pt idx="110">
                  <c:v>25-USGS</c:v>
                </c:pt>
                <c:pt idx="111">
                  <c:v>25-USGS</c:v>
                </c:pt>
                <c:pt idx="112">
                  <c:v>25-USGS</c:v>
                </c:pt>
                <c:pt idx="113">
                  <c:v>25-USGS</c:v>
                </c:pt>
                <c:pt idx="114">
                  <c:v>25-USGS</c:v>
                </c:pt>
                <c:pt idx="115">
                  <c:v>25-USGS</c:v>
                </c:pt>
                <c:pt idx="116">
                  <c:v>25-USGS</c:v>
                </c:pt>
                <c:pt idx="117">
                  <c:v>27-Other</c:v>
                </c:pt>
                <c:pt idx="118">
                  <c:v>27-Other</c:v>
                </c:pt>
                <c:pt idx="119">
                  <c:v>27-Other</c:v>
                </c:pt>
                <c:pt idx="120">
                  <c:v>27-Other</c:v>
                </c:pt>
                <c:pt idx="121">
                  <c:v>27-Other</c:v>
                </c:pt>
                <c:pt idx="122">
                  <c:v>27-Other</c:v>
                </c:pt>
                <c:pt idx="123">
                  <c:v>27-Other</c:v>
                </c:pt>
                <c:pt idx="124">
                  <c:v>27-Other</c:v>
                </c:pt>
                <c:pt idx="125">
                  <c:v>27-Other</c:v>
                </c:pt>
                <c:pt idx="126">
                  <c:v>28-Other</c:v>
                </c:pt>
                <c:pt idx="127">
                  <c:v>28-Other</c:v>
                </c:pt>
                <c:pt idx="128">
                  <c:v>28-Other</c:v>
                </c:pt>
                <c:pt idx="129">
                  <c:v>28-Other</c:v>
                </c:pt>
                <c:pt idx="130">
                  <c:v>28-Other</c:v>
                </c:pt>
                <c:pt idx="131">
                  <c:v>28-Other</c:v>
                </c:pt>
                <c:pt idx="132">
                  <c:v>28-Other</c:v>
                </c:pt>
                <c:pt idx="133">
                  <c:v>28-Other</c:v>
                </c:pt>
                <c:pt idx="134">
                  <c:v>28-Other</c:v>
                </c:pt>
                <c:pt idx="135">
                  <c:v>29-Other</c:v>
                </c:pt>
                <c:pt idx="136">
                  <c:v>29-Other</c:v>
                </c:pt>
                <c:pt idx="137">
                  <c:v>29-Other</c:v>
                </c:pt>
                <c:pt idx="138">
                  <c:v>29-Other</c:v>
                </c:pt>
                <c:pt idx="139">
                  <c:v>29-Other</c:v>
                </c:pt>
                <c:pt idx="140">
                  <c:v>29-Other</c:v>
                </c:pt>
                <c:pt idx="141">
                  <c:v>29-Other</c:v>
                </c:pt>
                <c:pt idx="142">
                  <c:v>29-Other</c:v>
                </c:pt>
                <c:pt idx="143">
                  <c:v>29-Other</c:v>
                </c:pt>
                <c:pt idx="144">
                  <c:v>30-Other</c:v>
                </c:pt>
                <c:pt idx="145">
                  <c:v>30-Other</c:v>
                </c:pt>
                <c:pt idx="146">
                  <c:v>30-Other</c:v>
                </c:pt>
                <c:pt idx="147">
                  <c:v>30-Other</c:v>
                </c:pt>
                <c:pt idx="148">
                  <c:v>30-Other</c:v>
                </c:pt>
                <c:pt idx="149">
                  <c:v>30-Other</c:v>
                </c:pt>
                <c:pt idx="150">
                  <c:v>30-Other</c:v>
                </c:pt>
                <c:pt idx="151">
                  <c:v>30-Other</c:v>
                </c:pt>
                <c:pt idx="152">
                  <c:v>30-Other</c:v>
                </c:pt>
                <c:pt idx="153">
                  <c:v>31-Other</c:v>
                </c:pt>
                <c:pt idx="154">
                  <c:v>31-Other</c:v>
                </c:pt>
                <c:pt idx="155">
                  <c:v>31-Other</c:v>
                </c:pt>
                <c:pt idx="156">
                  <c:v>31-Other</c:v>
                </c:pt>
                <c:pt idx="157">
                  <c:v>31-Other</c:v>
                </c:pt>
                <c:pt idx="158">
                  <c:v>31-Other</c:v>
                </c:pt>
                <c:pt idx="159">
                  <c:v>31-Other</c:v>
                </c:pt>
                <c:pt idx="160">
                  <c:v>31-Other</c:v>
                </c:pt>
                <c:pt idx="161">
                  <c:v>31-Other</c:v>
                </c:pt>
                <c:pt idx="162">
                  <c:v>34-Other</c:v>
                </c:pt>
                <c:pt idx="163">
                  <c:v>34-Other</c:v>
                </c:pt>
                <c:pt idx="164">
                  <c:v>34-Other</c:v>
                </c:pt>
                <c:pt idx="165">
                  <c:v>34-Other</c:v>
                </c:pt>
                <c:pt idx="166">
                  <c:v>34-Other</c:v>
                </c:pt>
                <c:pt idx="167">
                  <c:v>34-Other</c:v>
                </c:pt>
                <c:pt idx="168">
                  <c:v>34-Other</c:v>
                </c:pt>
                <c:pt idx="169">
                  <c:v>34-Other</c:v>
                </c:pt>
                <c:pt idx="170">
                  <c:v>34-Other</c:v>
                </c:pt>
                <c:pt idx="171">
                  <c:v>36-Other</c:v>
                </c:pt>
                <c:pt idx="172">
                  <c:v>36-Other</c:v>
                </c:pt>
                <c:pt idx="173">
                  <c:v>36-Other</c:v>
                </c:pt>
                <c:pt idx="174">
                  <c:v>36-Other</c:v>
                </c:pt>
                <c:pt idx="175">
                  <c:v>36-Other</c:v>
                </c:pt>
                <c:pt idx="176">
                  <c:v>36-Other</c:v>
                </c:pt>
                <c:pt idx="177">
                  <c:v>36-Other</c:v>
                </c:pt>
                <c:pt idx="178">
                  <c:v>36-Other</c:v>
                </c:pt>
                <c:pt idx="179">
                  <c:v>36-Other</c:v>
                </c:pt>
                <c:pt idx="180">
                  <c:v>40-Other</c:v>
                </c:pt>
                <c:pt idx="181">
                  <c:v>40-Other</c:v>
                </c:pt>
                <c:pt idx="182">
                  <c:v>40-Other</c:v>
                </c:pt>
                <c:pt idx="183">
                  <c:v>40-Other</c:v>
                </c:pt>
                <c:pt idx="184">
                  <c:v>40-Other</c:v>
                </c:pt>
                <c:pt idx="185">
                  <c:v>40-Other</c:v>
                </c:pt>
                <c:pt idx="186">
                  <c:v>40-Other</c:v>
                </c:pt>
                <c:pt idx="187">
                  <c:v>40-Other</c:v>
                </c:pt>
                <c:pt idx="188">
                  <c:v>40-Other</c:v>
                </c:pt>
              </c:strCache>
            </c:strRef>
          </c:cat>
          <c:val>
            <c:numRef>
              <c:f>Results!$AM$4:$AM$192</c:f>
              <c:numCache>
                <c:formatCode>0.00</c:formatCode>
                <c:ptCount val="189"/>
                <c:pt idx="0">
                  <c:v>1.9780143241847701</c:v>
                </c:pt>
                <c:pt idx="1">
                  <c:v>1.9780143241847701</c:v>
                </c:pt>
                <c:pt idx="2">
                  <c:v>1.9780143241847701</c:v>
                </c:pt>
                <c:pt idx="3">
                  <c:v>1.9780143241847701</c:v>
                </c:pt>
                <c:pt idx="4">
                  <c:v>1.9780143241847701</c:v>
                </c:pt>
                <c:pt idx="5">
                  <c:v>1.9780143241847701</c:v>
                </c:pt>
                <c:pt idx="6">
                  <c:v>1.9780143241847701</c:v>
                </c:pt>
                <c:pt idx="7">
                  <c:v>1.9780143241847701</c:v>
                </c:pt>
                <c:pt idx="8">
                  <c:v>1.9780143241847701</c:v>
                </c:pt>
                <c:pt idx="9">
                  <c:v>1.9780143241847701</c:v>
                </c:pt>
                <c:pt idx="10">
                  <c:v>1.9780143241847701</c:v>
                </c:pt>
                <c:pt idx="11">
                  <c:v>1.9780143241847701</c:v>
                </c:pt>
                <c:pt idx="12">
                  <c:v>1.9780143241847701</c:v>
                </c:pt>
                <c:pt idx="13">
                  <c:v>1.9780143241847701</c:v>
                </c:pt>
                <c:pt idx="14">
                  <c:v>1.9780143241847701</c:v>
                </c:pt>
                <c:pt idx="15">
                  <c:v>1.9780143241847701</c:v>
                </c:pt>
                <c:pt idx="16">
                  <c:v>1.9780143241847701</c:v>
                </c:pt>
                <c:pt idx="17">
                  <c:v>1.9780143241847701</c:v>
                </c:pt>
                <c:pt idx="18">
                  <c:v>1.9780143241847701</c:v>
                </c:pt>
                <c:pt idx="19">
                  <c:v>1.9780143241847701</c:v>
                </c:pt>
                <c:pt idx="20">
                  <c:v>1.9780143241847701</c:v>
                </c:pt>
                <c:pt idx="21">
                  <c:v>1.9780143241847701</c:v>
                </c:pt>
                <c:pt idx="22">
                  <c:v>1.9780143241847701</c:v>
                </c:pt>
                <c:pt idx="23">
                  <c:v>1.9780143241847701</c:v>
                </c:pt>
                <c:pt idx="24">
                  <c:v>1.9780143241847701</c:v>
                </c:pt>
                <c:pt idx="25">
                  <c:v>1.9780143241847701</c:v>
                </c:pt>
                <c:pt idx="26">
                  <c:v>1.9780143241847701</c:v>
                </c:pt>
                <c:pt idx="27">
                  <c:v>1.9780143241847701</c:v>
                </c:pt>
                <c:pt idx="28">
                  <c:v>1.9780143241847701</c:v>
                </c:pt>
                <c:pt idx="29">
                  <c:v>1.9780143241847701</c:v>
                </c:pt>
                <c:pt idx="30">
                  <c:v>1.9780143241847701</c:v>
                </c:pt>
                <c:pt idx="31">
                  <c:v>1.9780143241847701</c:v>
                </c:pt>
                <c:pt idx="32">
                  <c:v>1.9780143241847701</c:v>
                </c:pt>
                <c:pt idx="33">
                  <c:v>1.9780143241847701</c:v>
                </c:pt>
                <c:pt idx="34">
                  <c:v>1.9780143241847701</c:v>
                </c:pt>
                <c:pt idx="35">
                  <c:v>1.9780143241847701</c:v>
                </c:pt>
                <c:pt idx="36">
                  <c:v>1.9780143241847701</c:v>
                </c:pt>
                <c:pt idx="37">
                  <c:v>1.9780143241847701</c:v>
                </c:pt>
                <c:pt idx="38">
                  <c:v>1.9780143241847701</c:v>
                </c:pt>
                <c:pt idx="39">
                  <c:v>1.9780143241847701</c:v>
                </c:pt>
                <c:pt idx="40">
                  <c:v>1.9780143241847701</c:v>
                </c:pt>
                <c:pt idx="41">
                  <c:v>1.9780143241847701</c:v>
                </c:pt>
                <c:pt idx="42">
                  <c:v>1.9780143241847701</c:v>
                </c:pt>
                <c:pt idx="43">
                  <c:v>1.9780143241847701</c:v>
                </c:pt>
                <c:pt idx="44">
                  <c:v>1.9780143241847701</c:v>
                </c:pt>
                <c:pt idx="45">
                  <c:v>1.9780143241847701</c:v>
                </c:pt>
                <c:pt idx="46">
                  <c:v>1.9780143241847701</c:v>
                </c:pt>
                <c:pt idx="47">
                  <c:v>1.9780143241847701</c:v>
                </c:pt>
                <c:pt idx="48">
                  <c:v>1.9780143241847701</c:v>
                </c:pt>
                <c:pt idx="49">
                  <c:v>1.9780143241847701</c:v>
                </c:pt>
                <c:pt idx="50">
                  <c:v>1.9780143241847701</c:v>
                </c:pt>
                <c:pt idx="51">
                  <c:v>1.9780143241847701</c:v>
                </c:pt>
                <c:pt idx="52">
                  <c:v>1.9780143241847701</c:v>
                </c:pt>
                <c:pt idx="53">
                  <c:v>1.9780143241847701</c:v>
                </c:pt>
                <c:pt idx="54">
                  <c:v>1.9780143241847701</c:v>
                </c:pt>
                <c:pt idx="55">
                  <c:v>1.9780143241847701</c:v>
                </c:pt>
                <c:pt idx="56">
                  <c:v>1.9780143241847701</c:v>
                </c:pt>
                <c:pt idx="57">
                  <c:v>1.9780143241847701</c:v>
                </c:pt>
                <c:pt idx="58">
                  <c:v>1.9780143241847701</c:v>
                </c:pt>
                <c:pt idx="59">
                  <c:v>1.9780143241847701</c:v>
                </c:pt>
                <c:pt idx="60">
                  <c:v>1.9780143241847701</c:v>
                </c:pt>
                <c:pt idx="61">
                  <c:v>1.9780143241847701</c:v>
                </c:pt>
                <c:pt idx="62">
                  <c:v>1.9780143241847701</c:v>
                </c:pt>
                <c:pt idx="63">
                  <c:v>1.9780143241847701</c:v>
                </c:pt>
                <c:pt idx="64">
                  <c:v>1.9780143241847701</c:v>
                </c:pt>
                <c:pt idx="65">
                  <c:v>1.9780143241847701</c:v>
                </c:pt>
                <c:pt idx="66">
                  <c:v>1.9780143241847701</c:v>
                </c:pt>
                <c:pt idx="67">
                  <c:v>1.9780143241847701</c:v>
                </c:pt>
                <c:pt idx="68">
                  <c:v>1.9780143241847701</c:v>
                </c:pt>
                <c:pt idx="69">
                  <c:v>1.9780143241847701</c:v>
                </c:pt>
                <c:pt idx="70">
                  <c:v>1.9780143241847701</c:v>
                </c:pt>
                <c:pt idx="71">
                  <c:v>1.9780143241847701</c:v>
                </c:pt>
                <c:pt idx="72">
                  <c:v>1.9780143241847701</c:v>
                </c:pt>
                <c:pt idx="73">
                  <c:v>1.9780143241847701</c:v>
                </c:pt>
                <c:pt idx="74">
                  <c:v>1.9780143241847701</c:v>
                </c:pt>
                <c:pt idx="75">
                  <c:v>1.9780143241847701</c:v>
                </c:pt>
                <c:pt idx="76">
                  <c:v>1.9780143241847701</c:v>
                </c:pt>
                <c:pt idx="77">
                  <c:v>1.9780143241847701</c:v>
                </c:pt>
                <c:pt idx="78">
                  <c:v>1.9780143241847701</c:v>
                </c:pt>
                <c:pt idx="79">
                  <c:v>1.9780143241847701</c:v>
                </c:pt>
                <c:pt idx="80">
                  <c:v>1.9780143241847701</c:v>
                </c:pt>
                <c:pt idx="81">
                  <c:v>1.9780143241847701</c:v>
                </c:pt>
                <c:pt idx="82">
                  <c:v>1.9780143241847701</c:v>
                </c:pt>
                <c:pt idx="83">
                  <c:v>1.9780143241847701</c:v>
                </c:pt>
                <c:pt idx="84">
                  <c:v>1.9780143241847701</c:v>
                </c:pt>
                <c:pt idx="85">
                  <c:v>1.9780143241847701</c:v>
                </c:pt>
                <c:pt idx="86">
                  <c:v>1.9780143241847701</c:v>
                </c:pt>
                <c:pt idx="87">
                  <c:v>1.9780143241847701</c:v>
                </c:pt>
                <c:pt idx="88">
                  <c:v>1.9780143241847701</c:v>
                </c:pt>
                <c:pt idx="89">
                  <c:v>1.9780143241847701</c:v>
                </c:pt>
                <c:pt idx="90">
                  <c:v>1.9780143241847701</c:v>
                </c:pt>
                <c:pt idx="91">
                  <c:v>1.9780143241847701</c:v>
                </c:pt>
                <c:pt idx="92">
                  <c:v>1.9780143241847701</c:v>
                </c:pt>
                <c:pt idx="93">
                  <c:v>1.9780143241847701</c:v>
                </c:pt>
                <c:pt idx="94">
                  <c:v>1.9780143241847701</c:v>
                </c:pt>
                <c:pt idx="95">
                  <c:v>1.9780143241847701</c:v>
                </c:pt>
                <c:pt idx="96">
                  <c:v>1.9780143241847701</c:v>
                </c:pt>
                <c:pt idx="97">
                  <c:v>1.9780143241847701</c:v>
                </c:pt>
                <c:pt idx="98">
                  <c:v>1.9780143241847701</c:v>
                </c:pt>
                <c:pt idx="99">
                  <c:v>1.9780143241847701</c:v>
                </c:pt>
                <c:pt idx="100">
                  <c:v>1.9780143241847701</c:v>
                </c:pt>
                <c:pt idx="101">
                  <c:v>1.9780143241847701</c:v>
                </c:pt>
                <c:pt idx="102">
                  <c:v>1.9780143241847701</c:v>
                </c:pt>
                <c:pt idx="103">
                  <c:v>1.9780143241847701</c:v>
                </c:pt>
                <c:pt idx="104">
                  <c:v>1.9780143241847701</c:v>
                </c:pt>
                <c:pt idx="105">
                  <c:v>1.9780143241847701</c:v>
                </c:pt>
                <c:pt idx="106">
                  <c:v>1.9780143241847701</c:v>
                </c:pt>
                <c:pt idx="107">
                  <c:v>1.9780143241847701</c:v>
                </c:pt>
                <c:pt idx="108">
                  <c:v>1.9780143241847701</c:v>
                </c:pt>
                <c:pt idx="109">
                  <c:v>1.9780143241847701</c:v>
                </c:pt>
                <c:pt idx="110">
                  <c:v>1.9780143241847701</c:v>
                </c:pt>
                <c:pt idx="111">
                  <c:v>1.9780143241847701</c:v>
                </c:pt>
                <c:pt idx="112">
                  <c:v>1.9780143241847701</c:v>
                </c:pt>
                <c:pt idx="113">
                  <c:v>1.9780143241847701</c:v>
                </c:pt>
                <c:pt idx="114">
                  <c:v>1.9780143241847701</c:v>
                </c:pt>
                <c:pt idx="115">
                  <c:v>1.9780143241847701</c:v>
                </c:pt>
                <c:pt idx="116">
                  <c:v>1.9780143241847701</c:v>
                </c:pt>
                <c:pt idx="117">
                  <c:v>1.9780143241847701</c:v>
                </c:pt>
                <c:pt idx="118">
                  <c:v>1.9780143241847701</c:v>
                </c:pt>
                <c:pt idx="119">
                  <c:v>1.9780143241847701</c:v>
                </c:pt>
                <c:pt idx="120">
                  <c:v>1.9780143241847701</c:v>
                </c:pt>
                <c:pt idx="121">
                  <c:v>1.9780143241847701</c:v>
                </c:pt>
                <c:pt idx="122">
                  <c:v>1.9780143241847701</c:v>
                </c:pt>
                <c:pt idx="123">
                  <c:v>1.9780143241847701</c:v>
                </c:pt>
                <c:pt idx="124">
                  <c:v>1.9780143241847701</c:v>
                </c:pt>
                <c:pt idx="125">
                  <c:v>1.9780143241847701</c:v>
                </c:pt>
                <c:pt idx="126">
                  <c:v>1.9780143241847701</c:v>
                </c:pt>
                <c:pt idx="127">
                  <c:v>1.9780143241847701</c:v>
                </c:pt>
                <c:pt idx="128">
                  <c:v>1.9780143241847701</c:v>
                </c:pt>
                <c:pt idx="129">
                  <c:v>1.9780143241847701</c:v>
                </c:pt>
                <c:pt idx="130">
                  <c:v>1.9780143241847701</c:v>
                </c:pt>
                <c:pt idx="131">
                  <c:v>1.9780143241847701</c:v>
                </c:pt>
                <c:pt idx="132">
                  <c:v>1.9780143241847701</c:v>
                </c:pt>
                <c:pt idx="133">
                  <c:v>1.9780143241847701</c:v>
                </c:pt>
                <c:pt idx="134">
                  <c:v>1.9780143241847701</c:v>
                </c:pt>
                <c:pt idx="135">
                  <c:v>1.9780143241847701</c:v>
                </c:pt>
                <c:pt idx="136">
                  <c:v>1.9780143241847701</c:v>
                </c:pt>
                <c:pt idx="137">
                  <c:v>1.9780143241847701</c:v>
                </c:pt>
                <c:pt idx="138">
                  <c:v>1.9780143241847701</c:v>
                </c:pt>
                <c:pt idx="139">
                  <c:v>1.9780143241847701</c:v>
                </c:pt>
                <c:pt idx="140">
                  <c:v>1.9780143241847701</c:v>
                </c:pt>
                <c:pt idx="141">
                  <c:v>1.9780143241847701</c:v>
                </c:pt>
                <c:pt idx="142">
                  <c:v>1.9780143241847701</c:v>
                </c:pt>
                <c:pt idx="143">
                  <c:v>1.9780143241847701</c:v>
                </c:pt>
                <c:pt idx="144">
                  <c:v>1.9780143241847701</c:v>
                </c:pt>
                <c:pt idx="145">
                  <c:v>1.9780143241847701</c:v>
                </c:pt>
                <c:pt idx="146">
                  <c:v>1.9780143241847701</c:v>
                </c:pt>
                <c:pt idx="147">
                  <c:v>1.9780143241847701</c:v>
                </c:pt>
                <c:pt idx="148">
                  <c:v>1.9780143241847701</c:v>
                </c:pt>
                <c:pt idx="149">
                  <c:v>1.9780143241847701</c:v>
                </c:pt>
                <c:pt idx="150">
                  <c:v>1.9780143241847701</c:v>
                </c:pt>
                <c:pt idx="151">
                  <c:v>1.9780143241847701</c:v>
                </c:pt>
                <c:pt idx="152">
                  <c:v>1.9780143241847701</c:v>
                </c:pt>
                <c:pt idx="153">
                  <c:v>1.9780143241847701</c:v>
                </c:pt>
                <c:pt idx="154">
                  <c:v>1.9780143241847701</c:v>
                </c:pt>
                <c:pt idx="155">
                  <c:v>1.9780143241847701</c:v>
                </c:pt>
                <c:pt idx="156">
                  <c:v>1.9780143241847701</c:v>
                </c:pt>
                <c:pt idx="157">
                  <c:v>1.9780143241847701</c:v>
                </c:pt>
                <c:pt idx="158">
                  <c:v>1.9780143241847701</c:v>
                </c:pt>
                <c:pt idx="159">
                  <c:v>1.9780143241847701</c:v>
                </c:pt>
                <c:pt idx="160">
                  <c:v>1.9780143241847701</c:v>
                </c:pt>
                <c:pt idx="161">
                  <c:v>1.9780143241847701</c:v>
                </c:pt>
                <c:pt idx="162">
                  <c:v>1.9780143241847701</c:v>
                </c:pt>
                <c:pt idx="163">
                  <c:v>1.9780143241847701</c:v>
                </c:pt>
                <c:pt idx="164">
                  <c:v>1.9780143241847701</c:v>
                </c:pt>
                <c:pt idx="165">
                  <c:v>1.9780143241847701</c:v>
                </c:pt>
                <c:pt idx="166">
                  <c:v>1.9780143241847701</c:v>
                </c:pt>
                <c:pt idx="167">
                  <c:v>1.9780143241847701</c:v>
                </c:pt>
                <c:pt idx="168">
                  <c:v>1.9780143241847701</c:v>
                </c:pt>
                <c:pt idx="169">
                  <c:v>1.9780143241847701</c:v>
                </c:pt>
                <c:pt idx="170">
                  <c:v>1.9780143241847701</c:v>
                </c:pt>
                <c:pt idx="171">
                  <c:v>1.9780143241847701</c:v>
                </c:pt>
                <c:pt idx="172">
                  <c:v>1.9780143241847701</c:v>
                </c:pt>
                <c:pt idx="173">
                  <c:v>1.9780143241847701</c:v>
                </c:pt>
                <c:pt idx="174">
                  <c:v>1.9780143241847701</c:v>
                </c:pt>
                <c:pt idx="175">
                  <c:v>1.9780143241847701</c:v>
                </c:pt>
                <c:pt idx="176">
                  <c:v>1.9780143241847701</c:v>
                </c:pt>
                <c:pt idx="177">
                  <c:v>1.9780143241847701</c:v>
                </c:pt>
                <c:pt idx="178">
                  <c:v>1.9780143241847701</c:v>
                </c:pt>
                <c:pt idx="179">
                  <c:v>1.9780143241847701</c:v>
                </c:pt>
                <c:pt idx="180">
                  <c:v>1.9780143241847701</c:v>
                </c:pt>
                <c:pt idx="181">
                  <c:v>1.9780143241847701</c:v>
                </c:pt>
                <c:pt idx="182">
                  <c:v>1.9780143241847701</c:v>
                </c:pt>
                <c:pt idx="183">
                  <c:v>1.9780143241847701</c:v>
                </c:pt>
                <c:pt idx="184">
                  <c:v>1.9780143241847701</c:v>
                </c:pt>
                <c:pt idx="185">
                  <c:v>1.9780143241847701</c:v>
                </c:pt>
                <c:pt idx="186">
                  <c:v>1.9780143241847701</c:v>
                </c:pt>
                <c:pt idx="187">
                  <c:v>1.9780143241847701</c:v>
                </c:pt>
                <c:pt idx="188">
                  <c:v>1.9780143241847701</c:v>
                </c:pt>
              </c:numCache>
            </c:numRef>
          </c:val>
          <c:smooth val="0"/>
        </c:ser>
        <c:ser>
          <c:idx val="4"/>
          <c:order val="4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Results!$B$4:$B$192</c:f>
              <c:strCache>
                <c:ptCount val="18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23-Other</c:v>
                </c:pt>
                <c:pt idx="100">
                  <c:v>23-Other</c:v>
                </c:pt>
                <c:pt idx="101">
                  <c:v>23-Other</c:v>
                </c:pt>
                <c:pt idx="102">
                  <c:v>23-Other</c:v>
                </c:pt>
                <c:pt idx="103">
                  <c:v>23-Other</c:v>
                </c:pt>
                <c:pt idx="104">
                  <c:v>23-Other</c:v>
                </c:pt>
                <c:pt idx="105">
                  <c:v>23-Other</c:v>
                </c:pt>
                <c:pt idx="106">
                  <c:v>23-Other</c:v>
                </c:pt>
                <c:pt idx="107">
                  <c:v>23-Other</c:v>
                </c:pt>
                <c:pt idx="108">
                  <c:v>25-USGS</c:v>
                </c:pt>
                <c:pt idx="109">
                  <c:v>25-USGS</c:v>
                </c:pt>
                <c:pt idx="110">
                  <c:v>25-USGS</c:v>
                </c:pt>
                <c:pt idx="111">
                  <c:v>25-USGS</c:v>
                </c:pt>
                <c:pt idx="112">
                  <c:v>25-USGS</c:v>
                </c:pt>
                <c:pt idx="113">
                  <c:v>25-USGS</c:v>
                </c:pt>
                <c:pt idx="114">
                  <c:v>25-USGS</c:v>
                </c:pt>
                <c:pt idx="115">
                  <c:v>25-USGS</c:v>
                </c:pt>
                <c:pt idx="116">
                  <c:v>25-USGS</c:v>
                </c:pt>
                <c:pt idx="117">
                  <c:v>27-Other</c:v>
                </c:pt>
                <c:pt idx="118">
                  <c:v>27-Other</c:v>
                </c:pt>
                <c:pt idx="119">
                  <c:v>27-Other</c:v>
                </c:pt>
                <c:pt idx="120">
                  <c:v>27-Other</c:v>
                </c:pt>
                <c:pt idx="121">
                  <c:v>27-Other</c:v>
                </c:pt>
                <c:pt idx="122">
                  <c:v>27-Other</c:v>
                </c:pt>
                <c:pt idx="123">
                  <c:v>27-Other</c:v>
                </c:pt>
                <c:pt idx="124">
                  <c:v>27-Other</c:v>
                </c:pt>
                <c:pt idx="125">
                  <c:v>27-Other</c:v>
                </c:pt>
                <c:pt idx="126">
                  <c:v>28-Other</c:v>
                </c:pt>
                <c:pt idx="127">
                  <c:v>28-Other</c:v>
                </c:pt>
                <c:pt idx="128">
                  <c:v>28-Other</c:v>
                </c:pt>
                <c:pt idx="129">
                  <c:v>28-Other</c:v>
                </c:pt>
                <c:pt idx="130">
                  <c:v>28-Other</c:v>
                </c:pt>
                <c:pt idx="131">
                  <c:v>28-Other</c:v>
                </c:pt>
                <c:pt idx="132">
                  <c:v>28-Other</c:v>
                </c:pt>
                <c:pt idx="133">
                  <c:v>28-Other</c:v>
                </c:pt>
                <c:pt idx="134">
                  <c:v>28-Other</c:v>
                </c:pt>
                <c:pt idx="135">
                  <c:v>29-Other</c:v>
                </c:pt>
                <c:pt idx="136">
                  <c:v>29-Other</c:v>
                </c:pt>
                <c:pt idx="137">
                  <c:v>29-Other</c:v>
                </c:pt>
                <c:pt idx="138">
                  <c:v>29-Other</c:v>
                </c:pt>
                <c:pt idx="139">
                  <c:v>29-Other</c:v>
                </c:pt>
                <c:pt idx="140">
                  <c:v>29-Other</c:v>
                </c:pt>
                <c:pt idx="141">
                  <c:v>29-Other</c:v>
                </c:pt>
                <c:pt idx="142">
                  <c:v>29-Other</c:v>
                </c:pt>
                <c:pt idx="143">
                  <c:v>29-Other</c:v>
                </c:pt>
                <c:pt idx="144">
                  <c:v>30-Other</c:v>
                </c:pt>
                <c:pt idx="145">
                  <c:v>30-Other</c:v>
                </c:pt>
                <c:pt idx="146">
                  <c:v>30-Other</c:v>
                </c:pt>
                <c:pt idx="147">
                  <c:v>30-Other</c:v>
                </c:pt>
                <c:pt idx="148">
                  <c:v>30-Other</c:v>
                </c:pt>
                <c:pt idx="149">
                  <c:v>30-Other</c:v>
                </c:pt>
                <c:pt idx="150">
                  <c:v>30-Other</c:v>
                </c:pt>
                <c:pt idx="151">
                  <c:v>30-Other</c:v>
                </c:pt>
                <c:pt idx="152">
                  <c:v>30-Other</c:v>
                </c:pt>
                <c:pt idx="153">
                  <c:v>31-Other</c:v>
                </c:pt>
                <c:pt idx="154">
                  <c:v>31-Other</c:v>
                </c:pt>
                <c:pt idx="155">
                  <c:v>31-Other</c:v>
                </c:pt>
                <c:pt idx="156">
                  <c:v>31-Other</c:v>
                </c:pt>
                <c:pt idx="157">
                  <c:v>31-Other</c:v>
                </c:pt>
                <c:pt idx="158">
                  <c:v>31-Other</c:v>
                </c:pt>
                <c:pt idx="159">
                  <c:v>31-Other</c:v>
                </c:pt>
                <c:pt idx="160">
                  <c:v>31-Other</c:v>
                </c:pt>
                <c:pt idx="161">
                  <c:v>31-Other</c:v>
                </c:pt>
                <c:pt idx="162">
                  <c:v>34-Other</c:v>
                </c:pt>
                <c:pt idx="163">
                  <c:v>34-Other</c:v>
                </c:pt>
                <c:pt idx="164">
                  <c:v>34-Other</c:v>
                </c:pt>
                <c:pt idx="165">
                  <c:v>34-Other</c:v>
                </c:pt>
                <c:pt idx="166">
                  <c:v>34-Other</c:v>
                </c:pt>
                <c:pt idx="167">
                  <c:v>34-Other</c:v>
                </c:pt>
                <c:pt idx="168">
                  <c:v>34-Other</c:v>
                </c:pt>
                <c:pt idx="169">
                  <c:v>34-Other</c:v>
                </c:pt>
                <c:pt idx="170">
                  <c:v>34-Other</c:v>
                </c:pt>
                <c:pt idx="171">
                  <c:v>36-Other</c:v>
                </c:pt>
                <c:pt idx="172">
                  <c:v>36-Other</c:v>
                </c:pt>
                <c:pt idx="173">
                  <c:v>36-Other</c:v>
                </c:pt>
                <c:pt idx="174">
                  <c:v>36-Other</c:v>
                </c:pt>
                <c:pt idx="175">
                  <c:v>36-Other</c:v>
                </c:pt>
                <c:pt idx="176">
                  <c:v>36-Other</c:v>
                </c:pt>
                <c:pt idx="177">
                  <c:v>36-Other</c:v>
                </c:pt>
                <c:pt idx="178">
                  <c:v>36-Other</c:v>
                </c:pt>
                <c:pt idx="179">
                  <c:v>36-Other</c:v>
                </c:pt>
                <c:pt idx="180">
                  <c:v>40-Other</c:v>
                </c:pt>
                <c:pt idx="181">
                  <c:v>40-Other</c:v>
                </c:pt>
                <c:pt idx="182">
                  <c:v>40-Other</c:v>
                </c:pt>
                <c:pt idx="183">
                  <c:v>40-Other</c:v>
                </c:pt>
                <c:pt idx="184">
                  <c:v>40-Other</c:v>
                </c:pt>
                <c:pt idx="185">
                  <c:v>40-Other</c:v>
                </c:pt>
                <c:pt idx="186">
                  <c:v>40-Other</c:v>
                </c:pt>
                <c:pt idx="187">
                  <c:v>40-Other</c:v>
                </c:pt>
                <c:pt idx="188">
                  <c:v>40-Other</c:v>
                </c:pt>
              </c:strCache>
            </c:strRef>
          </c:cat>
          <c:val>
            <c:numRef>
              <c:f>Results!$AN$4:$AN$192</c:f>
              <c:numCache>
                <c:formatCode>0.00</c:formatCode>
                <c:ptCount val="189"/>
                <c:pt idx="0">
                  <c:v>-16.323824860337844</c:v>
                </c:pt>
                <c:pt idx="1">
                  <c:v>-16.323824860337844</c:v>
                </c:pt>
                <c:pt idx="2">
                  <c:v>-16.323824860337844</c:v>
                </c:pt>
                <c:pt idx="3">
                  <c:v>-16.323824860337844</c:v>
                </c:pt>
                <c:pt idx="4">
                  <c:v>-16.323824860337844</c:v>
                </c:pt>
                <c:pt idx="5">
                  <c:v>-16.323824860337844</c:v>
                </c:pt>
                <c:pt idx="6">
                  <c:v>-16.323824860337844</c:v>
                </c:pt>
                <c:pt idx="7">
                  <c:v>-16.323824860337844</c:v>
                </c:pt>
                <c:pt idx="8">
                  <c:v>-16.323824860337844</c:v>
                </c:pt>
                <c:pt idx="9">
                  <c:v>-16.323824860337844</c:v>
                </c:pt>
                <c:pt idx="10">
                  <c:v>-16.323824860337844</c:v>
                </c:pt>
                <c:pt idx="11">
                  <c:v>-16.323824860337844</c:v>
                </c:pt>
                <c:pt idx="12">
                  <c:v>-16.323824860337844</c:v>
                </c:pt>
                <c:pt idx="13">
                  <c:v>-16.323824860337844</c:v>
                </c:pt>
                <c:pt idx="14">
                  <c:v>-16.323824860337844</c:v>
                </c:pt>
                <c:pt idx="15">
                  <c:v>-16.323824860337844</c:v>
                </c:pt>
                <c:pt idx="16">
                  <c:v>-16.323824860337844</c:v>
                </c:pt>
                <c:pt idx="17">
                  <c:v>-16.323824860337844</c:v>
                </c:pt>
                <c:pt idx="18">
                  <c:v>-16.323824860337844</c:v>
                </c:pt>
                <c:pt idx="19">
                  <c:v>-16.323824860337844</c:v>
                </c:pt>
                <c:pt idx="20">
                  <c:v>-16.323824860337844</c:v>
                </c:pt>
                <c:pt idx="21">
                  <c:v>-16.323824860337844</c:v>
                </c:pt>
                <c:pt idx="22">
                  <c:v>-16.323824860337844</c:v>
                </c:pt>
                <c:pt idx="23">
                  <c:v>-16.323824860337844</c:v>
                </c:pt>
                <c:pt idx="24">
                  <c:v>-16.323824860337844</c:v>
                </c:pt>
                <c:pt idx="25">
                  <c:v>-16.323824860337844</c:v>
                </c:pt>
                <c:pt idx="26">
                  <c:v>-16.323824860337844</c:v>
                </c:pt>
                <c:pt idx="27">
                  <c:v>-16.323824860337844</c:v>
                </c:pt>
                <c:pt idx="28">
                  <c:v>-16.323824860337844</c:v>
                </c:pt>
                <c:pt idx="29">
                  <c:v>-16.323824860337844</c:v>
                </c:pt>
                <c:pt idx="30">
                  <c:v>-16.323824860337844</c:v>
                </c:pt>
                <c:pt idx="31">
                  <c:v>-16.323824860337844</c:v>
                </c:pt>
                <c:pt idx="32">
                  <c:v>-16.323824860337844</c:v>
                </c:pt>
                <c:pt idx="33">
                  <c:v>-16.323824860337844</c:v>
                </c:pt>
                <c:pt idx="34">
                  <c:v>-16.323824860337844</c:v>
                </c:pt>
                <c:pt idx="35">
                  <c:v>-16.323824860337844</c:v>
                </c:pt>
                <c:pt idx="36">
                  <c:v>-16.323824860337844</c:v>
                </c:pt>
                <c:pt idx="37">
                  <c:v>-16.323824860337844</c:v>
                </c:pt>
                <c:pt idx="38">
                  <c:v>-16.323824860337844</c:v>
                </c:pt>
                <c:pt idx="39">
                  <c:v>-16.323824860337844</c:v>
                </c:pt>
                <c:pt idx="40">
                  <c:v>-16.323824860337844</c:v>
                </c:pt>
                <c:pt idx="41">
                  <c:v>-16.323824860337844</c:v>
                </c:pt>
                <c:pt idx="42">
                  <c:v>-16.323824860337844</c:v>
                </c:pt>
                <c:pt idx="43">
                  <c:v>-16.323824860337844</c:v>
                </c:pt>
                <c:pt idx="44">
                  <c:v>-16.323824860337844</c:v>
                </c:pt>
                <c:pt idx="45">
                  <c:v>-16.323824860337844</c:v>
                </c:pt>
                <c:pt idx="46">
                  <c:v>-16.323824860337844</c:v>
                </c:pt>
                <c:pt idx="47">
                  <c:v>-16.323824860337844</c:v>
                </c:pt>
                <c:pt idx="48">
                  <c:v>-16.323824860337844</c:v>
                </c:pt>
                <c:pt idx="49">
                  <c:v>-16.323824860337844</c:v>
                </c:pt>
                <c:pt idx="50">
                  <c:v>-16.323824860337844</c:v>
                </c:pt>
                <c:pt idx="51">
                  <c:v>-16.323824860337844</c:v>
                </c:pt>
                <c:pt idx="52">
                  <c:v>-16.323824860337844</c:v>
                </c:pt>
                <c:pt idx="53">
                  <c:v>-16.323824860337844</c:v>
                </c:pt>
                <c:pt idx="54">
                  <c:v>-16.323824860337844</c:v>
                </c:pt>
                <c:pt idx="55">
                  <c:v>-16.323824860337844</c:v>
                </c:pt>
                <c:pt idx="56">
                  <c:v>-16.323824860337844</c:v>
                </c:pt>
                <c:pt idx="57">
                  <c:v>-16.323824860337844</c:v>
                </c:pt>
                <c:pt idx="58">
                  <c:v>-16.323824860337844</c:v>
                </c:pt>
                <c:pt idx="59">
                  <c:v>-16.323824860337844</c:v>
                </c:pt>
                <c:pt idx="60">
                  <c:v>-16.323824860337844</c:v>
                </c:pt>
                <c:pt idx="61">
                  <c:v>-16.323824860337844</c:v>
                </c:pt>
                <c:pt idx="62">
                  <c:v>-16.323824860337844</c:v>
                </c:pt>
                <c:pt idx="63">
                  <c:v>-16.323824860337844</c:v>
                </c:pt>
                <c:pt idx="64">
                  <c:v>-16.323824860337844</c:v>
                </c:pt>
                <c:pt idx="65">
                  <c:v>-16.323824860337844</c:v>
                </c:pt>
                <c:pt idx="66">
                  <c:v>-16.323824860337844</c:v>
                </c:pt>
                <c:pt idx="67">
                  <c:v>-16.323824860337844</c:v>
                </c:pt>
                <c:pt idx="68">
                  <c:v>-16.323824860337844</c:v>
                </c:pt>
                <c:pt idx="69">
                  <c:v>-16.323824860337844</c:v>
                </c:pt>
                <c:pt idx="70">
                  <c:v>-16.323824860337844</c:v>
                </c:pt>
                <c:pt idx="71">
                  <c:v>-16.323824860337844</c:v>
                </c:pt>
                <c:pt idx="72">
                  <c:v>-16.323824860337844</c:v>
                </c:pt>
                <c:pt idx="73">
                  <c:v>-16.323824860337844</c:v>
                </c:pt>
                <c:pt idx="74">
                  <c:v>-16.323824860337844</c:v>
                </c:pt>
                <c:pt idx="75">
                  <c:v>-16.323824860337844</c:v>
                </c:pt>
                <c:pt idx="76">
                  <c:v>-16.323824860337844</c:v>
                </c:pt>
                <c:pt idx="77">
                  <c:v>-16.323824860337844</c:v>
                </c:pt>
                <c:pt idx="78">
                  <c:v>-16.323824860337844</c:v>
                </c:pt>
                <c:pt idx="79">
                  <c:v>-16.323824860337844</c:v>
                </c:pt>
                <c:pt idx="80">
                  <c:v>-16.323824860337844</c:v>
                </c:pt>
                <c:pt idx="81">
                  <c:v>-16.323824860337844</c:v>
                </c:pt>
                <c:pt idx="82">
                  <c:v>-16.323824860337844</c:v>
                </c:pt>
                <c:pt idx="83">
                  <c:v>-16.323824860337844</c:v>
                </c:pt>
                <c:pt idx="84">
                  <c:v>-16.323824860337844</c:v>
                </c:pt>
                <c:pt idx="85">
                  <c:v>-16.323824860337844</c:v>
                </c:pt>
                <c:pt idx="86">
                  <c:v>-16.323824860337844</c:v>
                </c:pt>
                <c:pt idx="87">
                  <c:v>-16.323824860337844</c:v>
                </c:pt>
                <c:pt idx="88">
                  <c:v>-16.323824860337844</c:v>
                </c:pt>
                <c:pt idx="89">
                  <c:v>-16.323824860337844</c:v>
                </c:pt>
                <c:pt idx="90">
                  <c:v>-16.323824860337844</c:v>
                </c:pt>
                <c:pt idx="91">
                  <c:v>-16.323824860337844</c:v>
                </c:pt>
                <c:pt idx="92">
                  <c:v>-16.323824860337844</c:v>
                </c:pt>
                <c:pt idx="93">
                  <c:v>-16.323824860337844</c:v>
                </c:pt>
                <c:pt idx="94">
                  <c:v>-16.323824860337844</c:v>
                </c:pt>
                <c:pt idx="95">
                  <c:v>-16.323824860337844</c:v>
                </c:pt>
                <c:pt idx="96">
                  <c:v>-16.323824860337844</c:v>
                </c:pt>
                <c:pt idx="97">
                  <c:v>-16.323824860337844</c:v>
                </c:pt>
                <c:pt idx="98">
                  <c:v>-16.323824860337844</c:v>
                </c:pt>
                <c:pt idx="99">
                  <c:v>-16.323824860337844</c:v>
                </c:pt>
                <c:pt idx="100">
                  <c:v>-16.323824860337844</c:v>
                </c:pt>
                <c:pt idx="101">
                  <c:v>-16.323824860337844</c:v>
                </c:pt>
                <c:pt idx="102">
                  <c:v>-16.323824860337844</c:v>
                </c:pt>
                <c:pt idx="103">
                  <c:v>-16.323824860337844</c:v>
                </c:pt>
                <c:pt idx="104">
                  <c:v>-16.323824860337844</c:v>
                </c:pt>
                <c:pt idx="105">
                  <c:v>-16.323824860337844</c:v>
                </c:pt>
                <c:pt idx="106">
                  <c:v>-16.323824860337844</c:v>
                </c:pt>
                <c:pt idx="107">
                  <c:v>-16.323824860337844</c:v>
                </c:pt>
                <c:pt idx="108">
                  <c:v>-16.323824860337844</c:v>
                </c:pt>
                <c:pt idx="109">
                  <c:v>-16.323824860337844</c:v>
                </c:pt>
                <c:pt idx="110">
                  <c:v>-16.323824860337844</c:v>
                </c:pt>
                <c:pt idx="111">
                  <c:v>-16.323824860337844</c:v>
                </c:pt>
                <c:pt idx="112">
                  <c:v>-16.323824860337844</c:v>
                </c:pt>
                <c:pt idx="113">
                  <c:v>-16.323824860337844</c:v>
                </c:pt>
                <c:pt idx="114">
                  <c:v>-16.323824860337844</c:v>
                </c:pt>
                <c:pt idx="115">
                  <c:v>-16.323824860337844</c:v>
                </c:pt>
                <c:pt idx="116">
                  <c:v>-16.323824860337844</c:v>
                </c:pt>
                <c:pt idx="117">
                  <c:v>-16.323824860337844</c:v>
                </c:pt>
                <c:pt idx="118">
                  <c:v>-16.323824860337844</c:v>
                </c:pt>
                <c:pt idx="119">
                  <c:v>-16.323824860337844</c:v>
                </c:pt>
                <c:pt idx="120">
                  <c:v>-16.323824860337844</c:v>
                </c:pt>
                <c:pt idx="121">
                  <c:v>-16.323824860337844</c:v>
                </c:pt>
                <c:pt idx="122">
                  <c:v>-16.323824860337844</c:v>
                </c:pt>
                <c:pt idx="123">
                  <c:v>-16.323824860337844</c:v>
                </c:pt>
                <c:pt idx="124">
                  <c:v>-16.323824860337844</c:v>
                </c:pt>
                <c:pt idx="125">
                  <c:v>-16.323824860337844</c:v>
                </c:pt>
                <c:pt idx="126">
                  <c:v>-16.323824860337844</c:v>
                </c:pt>
                <c:pt idx="127">
                  <c:v>-16.323824860337844</c:v>
                </c:pt>
                <c:pt idx="128">
                  <c:v>-16.323824860337844</c:v>
                </c:pt>
                <c:pt idx="129">
                  <c:v>-16.323824860337844</c:v>
                </c:pt>
                <c:pt idx="130">
                  <c:v>-16.323824860337844</c:v>
                </c:pt>
                <c:pt idx="131">
                  <c:v>-16.323824860337844</c:v>
                </c:pt>
                <c:pt idx="132">
                  <c:v>-16.323824860337844</c:v>
                </c:pt>
                <c:pt idx="133">
                  <c:v>-16.323824860337844</c:v>
                </c:pt>
                <c:pt idx="134">
                  <c:v>-16.323824860337844</c:v>
                </c:pt>
                <c:pt idx="135">
                  <c:v>-16.323824860337844</c:v>
                </c:pt>
                <c:pt idx="136">
                  <c:v>-16.323824860337844</c:v>
                </c:pt>
                <c:pt idx="137">
                  <c:v>-16.323824860337844</c:v>
                </c:pt>
                <c:pt idx="138">
                  <c:v>-16.323824860337844</c:v>
                </c:pt>
                <c:pt idx="139">
                  <c:v>-16.323824860337844</c:v>
                </c:pt>
                <c:pt idx="140">
                  <c:v>-16.323824860337844</c:v>
                </c:pt>
                <c:pt idx="141">
                  <c:v>-16.323824860337844</c:v>
                </c:pt>
                <c:pt idx="142">
                  <c:v>-16.323824860337844</c:v>
                </c:pt>
                <c:pt idx="143">
                  <c:v>-16.323824860337844</c:v>
                </c:pt>
                <c:pt idx="144">
                  <c:v>-16.323824860337844</c:v>
                </c:pt>
                <c:pt idx="145">
                  <c:v>-16.323824860337844</c:v>
                </c:pt>
                <c:pt idx="146">
                  <c:v>-16.323824860337844</c:v>
                </c:pt>
                <c:pt idx="147">
                  <c:v>-16.323824860337844</c:v>
                </c:pt>
                <c:pt idx="148">
                  <c:v>-16.323824860337844</c:v>
                </c:pt>
                <c:pt idx="149">
                  <c:v>-16.323824860337844</c:v>
                </c:pt>
                <c:pt idx="150">
                  <c:v>-16.323824860337844</c:v>
                </c:pt>
                <c:pt idx="151">
                  <c:v>-16.323824860337844</c:v>
                </c:pt>
                <c:pt idx="152">
                  <c:v>-16.323824860337844</c:v>
                </c:pt>
                <c:pt idx="153">
                  <c:v>-16.323824860337844</c:v>
                </c:pt>
                <c:pt idx="154">
                  <c:v>-16.323824860337844</c:v>
                </c:pt>
                <c:pt idx="155">
                  <c:v>-16.323824860337844</c:v>
                </c:pt>
                <c:pt idx="156">
                  <c:v>-16.323824860337844</c:v>
                </c:pt>
                <c:pt idx="157">
                  <c:v>-16.323824860337844</c:v>
                </c:pt>
                <c:pt idx="158">
                  <c:v>-16.323824860337844</c:v>
                </c:pt>
                <c:pt idx="159">
                  <c:v>-16.323824860337844</c:v>
                </c:pt>
                <c:pt idx="160">
                  <c:v>-16.323824860337844</c:v>
                </c:pt>
                <c:pt idx="161">
                  <c:v>-16.323824860337844</c:v>
                </c:pt>
                <c:pt idx="162">
                  <c:v>-16.323824860337844</c:v>
                </c:pt>
                <c:pt idx="163">
                  <c:v>-16.323824860337844</c:v>
                </c:pt>
                <c:pt idx="164">
                  <c:v>-16.323824860337844</c:v>
                </c:pt>
                <c:pt idx="165">
                  <c:v>-16.323824860337844</c:v>
                </c:pt>
                <c:pt idx="166">
                  <c:v>-16.323824860337844</c:v>
                </c:pt>
                <c:pt idx="167">
                  <c:v>-16.323824860337844</c:v>
                </c:pt>
                <c:pt idx="168">
                  <c:v>-16.323824860337844</c:v>
                </c:pt>
                <c:pt idx="169">
                  <c:v>-16.323824860337844</c:v>
                </c:pt>
                <c:pt idx="170">
                  <c:v>-16.323824860337844</c:v>
                </c:pt>
                <c:pt idx="171">
                  <c:v>-16.323824860337844</c:v>
                </c:pt>
                <c:pt idx="172">
                  <c:v>-16.323824860337844</c:v>
                </c:pt>
                <c:pt idx="173">
                  <c:v>-16.323824860337844</c:v>
                </c:pt>
                <c:pt idx="174">
                  <c:v>-16.323824860337844</c:v>
                </c:pt>
                <c:pt idx="175">
                  <c:v>-16.323824860337844</c:v>
                </c:pt>
                <c:pt idx="176">
                  <c:v>-16.323824860337844</c:v>
                </c:pt>
                <c:pt idx="177">
                  <c:v>-16.323824860337844</c:v>
                </c:pt>
                <c:pt idx="178">
                  <c:v>-16.323824860337844</c:v>
                </c:pt>
                <c:pt idx="179">
                  <c:v>-16.323824860337844</c:v>
                </c:pt>
                <c:pt idx="180">
                  <c:v>-16.323824860337844</c:v>
                </c:pt>
                <c:pt idx="181">
                  <c:v>-16.323824860337844</c:v>
                </c:pt>
                <c:pt idx="182">
                  <c:v>-16.323824860337844</c:v>
                </c:pt>
                <c:pt idx="183">
                  <c:v>-16.323824860337844</c:v>
                </c:pt>
                <c:pt idx="184">
                  <c:v>-16.323824860337844</c:v>
                </c:pt>
                <c:pt idx="185">
                  <c:v>-16.323824860337844</c:v>
                </c:pt>
                <c:pt idx="186">
                  <c:v>-16.323824860337844</c:v>
                </c:pt>
                <c:pt idx="187">
                  <c:v>-16.323824860337844</c:v>
                </c:pt>
                <c:pt idx="188">
                  <c:v>-16.323824860337844</c:v>
                </c:pt>
              </c:numCache>
            </c:numRef>
          </c:val>
          <c:smooth val="0"/>
        </c:ser>
        <c:ser>
          <c:idx val="5"/>
          <c:order val="5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Results!$B$4:$B$192</c:f>
              <c:strCache>
                <c:ptCount val="18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23-Other</c:v>
                </c:pt>
                <c:pt idx="100">
                  <c:v>23-Other</c:v>
                </c:pt>
                <c:pt idx="101">
                  <c:v>23-Other</c:v>
                </c:pt>
                <c:pt idx="102">
                  <c:v>23-Other</c:v>
                </c:pt>
                <c:pt idx="103">
                  <c:v>23-Other</c:v>
                </c:pt>
                <c:pt idx="104">
                  <c:v>23-Other</c:v>
                </c:pt>
                <c:pt idx="105">
                  <c:v>23-Other</c:v>
                </c:pt>
                <c:pt idx="106">
                  <c:v>23-Other</c:v>
                </c:pt>
                <c:pt idx="107">
                  <c:v>23-Other</c:v>
                </c:pt>
                <c:pt idx="108">
                  <c:v>25-USGS</c:v>
                </c:pt>
                <c:pt idx="109">
                  <c:v>25-USGS</c:v>
                </c:pt>
                <c:pt idx="110">
                  <c:v>25-USGS</c:v>
                </c:pt>
                <c:pt idx="111">
                  <c:v>25-USGS</c:v>
                </c:pt>
                <c:pt idx="112">
                  <c:v>25-USGS</c:v>
                </c:pt>
                <c:pt idx="113">
                  <c:v>25-USGS</c:v>
                </c:pt>
                <c:pt idx="114">
                  <c:v>25-USGS</c:v>
                </c:pt>
                <c:pt idx="115">
                  <c:v>25-USGS</c:v>
                </c:pt>
                <c:pt idx="116">
                  <c:v>25-USGS</c:v>
                </c:pt>
                <c:pt idx="117">
                  <c:v>27-Other</c:v>
                </c:pt>
                <c:pt idx="118">
                  <c:v>27-Other</c:v>
                </c:pt>
                <c:pt idx="119">
                  <c:v>27-Other</c:v>
                </c:pt>
                <c:pt idx="120">
                  <c:v>27-Other</c:v>
                </c:pt>
                <c:pt idx="121">
                  <c:v>27-Other</c:v>
                </c:pt>
                <c:pt idx="122">
                  <c:v>27-Other</c:v>
                </c:pt>
                <c:pt idx="123">
                  <c:v>27-Other</c:v>
                </c:pt>
                <c:pt idx="124">
                  <c:v>27-Other</c:v>
                </c:pt>
                <c:pt idx="125">
                  <c:v>27-Other</c:v>
                </c:pt>
                <c:pt idx="126">
                  <c:v>28-Other</c:v>
                </c:pt>
                <c:pt idx="127">
                  <c:v>28-Other</c:v>
                </c:pt>
                <c:pt idx="128">
                  <c:v>28-Other</c:v>
                </c:pt>
                <c:pt idx="129">
                  <c:v>28-Other</c:v>
                </c:pt>
                <c:pt idx="130">
                  <c:v>28-Other</c:v>
                </c:pt>
                <c:pt idx="131">
                  <c:v>28-Other</c:v>
                </c:pt>
                <c:pt idx="132">
                  <c:v>28-Other</c:v>
                </c:pt>
                <c:pt idx="133">
                  <c:v>28-Other</c:v>
                </c:pt>
                <c:pt idx="134">
                  <c:v>28-Other</c:v>
                </c:pt>
                <c:pt idx="135">
                  <c:v>29-Other</c:v>
                </c:pt>
                <c:pt idx="136">
                  <c:v>29-Other</c:v>
                </c:pt>
                <c:pt idx="137">
                  <c:v>29-Other</c:v>
                </c:pt>
                <c:pt idx="138">
                  <c:v>29-Other</c:v>
                </c:pt>
                <c:pt idx="139">
                  <c:v>29-Other</c:v>
                </c:pt>
                <c:pt idx="140">
                  <c:v>29-Other</c:v>
                </c:pt>
                <c:pt idx="141">
                  <c:v>29-Other</c:v>
                </c:pt>
                <c:pt idx="142">
                  <c:v>29-Other</c:v>
                </c:pt>
                <c:pt idx="143">
                  <c:v>29-Other</c:v>
                </c:pt>
                <c:pt idx="144">
                  <c:v>30-Other</c:v>
                </c:pt>
                <c:pt idx="145">
                  <c:v>30-Other</c:v>
                </c:pt>
                <c:pt idx="146">
                  <c:v>30-Other</c:v>
                </c:pt>
                <c:pt idx="147">
                  <c:v>30-Other</c:v>
                </c:pt>
                <c:pt idx="148">
                  <c:v>30-Other</c:v>
                </c:pt>
                <c:pt idx="149">
                  <c:v>30-Other</c:v>
                </c:pt>
                <c:pt idx="150">
                  <c:v>30-Other</c:v>
                </c:pt>
                <c:pt idx="151">
                  <c:v>30-Other</c:v>
                </c:pt>
                <c:pt idx="152">
                  <c:v>30-Other</c:v>
                </c:pt>
                <c:pt idx="153">
                  <c:v>31-Other</c:v>
                </c:pt>
                <c:pt idx="154">
                  <c:v>31-Other</c:v>
                </c:pt>
                <c:pt idx="155">
                  <c:v>31-Other</c:v>
                </c:pt>
                <c:pt idx="156">
                  <c:v>31-Other</c:v>
                </c:pt>
                <c:pt idx="157">
                  <c:v>31-Other</c:v>
                </c:pt>
                <c:pt idx="158">
                  <c:v>31-Other</c:v>
                </c:pt>
                <c:pt idx="159">
                  <c:v>31-Other</c:v>
                </c:pt>
                <c:pt idx="160">
                  <c:v>31-Other</c:v>
                </c:pt>
                <c:pt idx="161">
                  <c:v>31-Other</c:v>
                </c:pt>
                <c:pt idx="162">
                  <c:v>34-Other</c:v>
                </c:pt>
                <c:pt idx="163">
                  <c:v>34-Other</c:v>
                </c:pt>
                <c:pt idx="164">
                  <c:v>34-Other</c:v>
                </c:pt>
                <c:pt idx="165">
                  <c:v>34-Other</c:v>
                </c:pt>
                <c:pt idx="166">
                  <c:v>34-Other</c:v>
                </c:pt>
                <c:pt idx="167">
                  <c:v>34-Other</c:v>
                </c:pt>
                <c:pt idx="168">
                  <c:v>34-Other</c:v>
                </c:pt>
                <c:pt idx="169">
                  <c:v>34-Other</c:v>
                </c:pt>
                <c:pt idx="170">
                  <c:v>34-Other</c:v>
                </c:pt>
                <c:pt idx="171">
                  <c:v>36-Other</c:v>
                </c:pt>
                <c:pt idx="172">
                  <c:v>36-Other</c:v>
                </c:pt>
                <c:pt idx="173">
                  <c:v>36-Other</c:v>
                </c:pt>
                <c:pt idx="174">
                  <c:v>36-Other</c:v>
                </c:pt>
                <c:pt idx="175">
                  <c:v>36-Other</c:v>
                </c:pt>
                <c:pt idx="176">
                  <c:v>36-Other</c:v>
                </c:pt>
                <c:pt idx="177">
                  <c:v>36-Other</c:v>
                </c:pt>
                <c:pt idx="178">
                  <c:v>36-Other</c:v>
                </c:pt>
                <c:pt idx="179">
                  <c:v>36-Other</c:v>
                </c:pt>
                <c:pt idx="180">
                  <c:v>40-Other</c:v>
                </c:pt>
                <c:pt idx="181">
                  <c:v>40-Other</c:v>
                </c:pt>
                <c:pt idx="182">
                  <c:v>40-Other</c:v>
                </c:pt>
                <c:pt idx="183">
                  <c:v>40-Other</c:v>
                </c:pt>
                <c:pt idx="184">
                  <c:v>40-Other</c:v>
                </c:pt>
                <c:pt idx="185">
                  <c:v>40-Other</c:v>
                </c:pt>
                <c:pt idx="186">
                  <c:v>40-Other</c:v>
                </c:pt>
                <c:pt idx="187">
                  <c:v>40-Other</c:v>
                </c:pt>
                <c:pt idx="188">
                  <c:v>40-Other</c:v>
                </c:pt>
              </c:strCache>
            </c:strRef>
          </c:cat>
          <c:val>
            <c:numRef>
              <c:f>Results!$AO$4:$AO$192</c:f>
              <c:numCache>
                <c:formatCode>0.00</c:formatCode>
                <c:ptCount val="189"/>
                <c:pt idx="0">
                  <c:v>10.279853508707383</c:v>
                </c:pt>
                <c:pt idx="1">
                  <c:v>10.279853508707383</c:v>
                </c:pt>
                <c:pt idx="2">
                  <c:v>10.279853508707383</c:v>
                </c:pt>
                <c:pt idx="3">
                  <c:v>10.279853508707383</c:v>
                </c:pt>
                <c:pt idx="4">
                  <c:v>10.279853508707383</c:v>
                </c:pt>
                <c:pt idx="5">
                  <c:v>10.279853508707383</c:v>
                </c:pt>
                <c:pt idx="6">
                  <c:v>10.279853508707383</c:v>
                </c:pt>
                <c:pt idx="7">
                  <c:v>10.279853508707383</c:v>
                </c:pt>
                <c:pt idx="8">
                  <c:v>10.279853508707383</c:v>
                </c:pt>
                <c:pt idx="9">
                  <c:v>10.279853508707383</c:v>
                </c:pt>
                <c:pt idx="10">
                  <c:v>10.279853508707383</c:v>
                </c:pt>
                <c:pt idx="11">
                  <c:v>10.279853508707383</c:v>
                </c:pt>
                <c:pt idx="12">
                  <c:v>10.279853508707383</c:v>
                </c:pt>
                <c:pt idx="13">
                  <c:v>10.279853508707383</c:v>
                </c:pt>
                <c:pt idx="14">
                  <c:v>10.279853508707383</c:v>
                </c:pt>
                <c:pt idx="15">
                  <c:v>10.279853508707383</c:v>
                </c:pt>
                <c:pt idx="16">
                  <c:v>10.279853508707383</c:v>
                </c:pt>
                <c:pt idx="17">
                  <c:v>10.279853508707383</c:v>
                </c:pt>
                <c:pt idx="18">
                  <c:v>10.279853508707383</c:v>
                </c:pt>
                <c:pt idx="19">
                  <c:v>10.279853508707383</c:v>
                </c:pt>
                <c:pt idx="20">
                  <c:v>10.279853508707383</c:v>
                </c:pt>
                <c:pt idx="21">
                  <c:v>10.279853508707383</c:v>
                </c:pt>
                <c:pt idx="22">
                  <c:v>10.279853508707383</c:v>
                </c:pt>
                <c:pt idx="23">
                  <c:v>10.279853508707383</c:v>
                </c:pt>
                <c:pt idx="24">
                  <c:v>10.279853508707383</c:v>
                </c:pt>
                <c:pt idx="25">
                  <c:v>10.279853508707383</c:v>
                </c:pt>
                <c:pt idx="26">
                  <c:v>10.279853508707383</c:v>
                </c:pt>
                <c:pt idx="27">
                  <c:v>10.279853508707383</c:v>
                </c:pt>
                <c:pt idx="28">
                  <c:v>10.279853508707383</c:v>
                </c:pt>
                <c:pt idx="29">
                  <c:v>10.279853508707383</c:v>
                </c:pt>
                <c:pt idx="30">
                  <c:v>10.279853508707383</c:v>
                </c:pt>
                <c:pt idx="31">
                  <c:v>10.279853508707383</c:v>
                </c:pt>
                <c:pt idx="32">
                  <c:v>10.279853508707383</c:v>
                </c:pt>
                <c:pt idx="33">
                  <c:v>10.279853508707383</c:v>
                </c:pt>
                <c:pt idx="34">
                  <c:v>10.279853508707383</c:v>
                </c:pt>
                <c:pt idx="35">
                  <c:v>10.279853508707383</c:v>
                </c:pt>
                <c:pt idx="36">
                  <c:v>10.279853508707383</c:v>
                </c:pt>
                <c:pt idx="37">
                  <c:v>10.279853508707383</c:v>
                </c:pt>
                <c:pt idx="38">
                  <c:v>10.279853508707383</c:v>
                </c:pt>
                <c:pt idx="39">
                  <c:v>10.279853508707383</c:v>
                </c:pt>
                <c:pt idx="40">
                  <c:v>10.279853508707383</c:v>
                </c:pt>
                <c:pt idx="41">
                  <c:v>10.279853508707383</c:v>
                </c:pt>
                <c:pt idx="42">
                  <c:v>10.279853508707383</c:v>
                </c:pt>
                <c:pt idx="43">
                  <c:v>10.279853508707383</c:v>
                </c:pt>
                <c:pt idx="44">
                  <c:v>10.279853508707383</c:v>
                </c:pt>
                <c:pt idx="45">
                  <c:v>10.279853508707383</c:v>
                </c:pt>
                <c:pt idx="46">
                  <c:v>10.279853508707383</c:v>
                </c:pt>
                <c:pt idx="47">
                  <c:v>10.279853508707383</c:v>
                </c:pt>
                <c:pt idx="48">
                  <c:v>10.279853508707383</c:v>
                </c:pt>
                <c:pt idx="49">
                  <c:v>10.279853508707383</c:v>
                </c:pt>
                <c:pt idx="50">
                  <c:v>10.279853508707383</c:v>
                </c:pt>
                <c:pt idx="51">
                  <c:v>10.279853508707383</c:v>
                </c:pt>
                <c:pt idx="52">
                  <c:v>10.279853508707383</c:v>
                </c:pt>
                <c:pt idx="53">
                  <c:v>10.279853508707383</c:v>
                </c:pt>
                <c:pt idx="54">
                  <c:v>10.279853508707383</c:v>
                </c:pt>
                <c:pt idx="55">
                  <c:v>10.279853508707383</c:v>
                </c:pt>
                <c:pt idx="56">
                  <c:v>10.279853508707383</c:v>
                </c:pt>
                <c:pt idx="57">
                  <c:v>10.279853508707383</c:v>
                </c:pt>
                <c:pt idx="58">
                  <c:v>10.279853508707383</c:v>
                </c:pt>
                <c:pt idx="59">
                  <c:v>10.279853508707383</c:v>
                </c:pt>
                <c:pt idx="60">
                  <c:v>10.279853508707383</c:v>
                </c:pt>
                <c:pt idx="61">
                  <c:v>10.279853508707383</c:v>
                </c:pt>
                <c:pt idx="62">
                  <c:v>10.279853508707383</c:v>
                </c:pt>
                <c:pt idx="63">
                  <c:v>10.279853508707383</c:v>
                </c:pt>
                <c:pt idx="64">
                  <c:v>10.279853508707383</c:v>
                </c:pt>
                <c:pt idx="65">
                  <c:v>10.279853508707383</c:v>
                </c:pt>
                <c:pt idx="66">
                  <c:v>10.279853508707383</c:v>
                </c:pt>
                <c:pt idx="67">
                  <c:v>10.279853508707383</c:v>
                </c:pt>
                <c:pt idx="68">
                  <c:v>10.279853508707383</c:v>
                </c:pt>
                <c:pt idx="69">
                  <c:v>10.279853508707383</c:v>
                </c:pt>
                <c:pt idx="70">
                  <c:v>10.279853508707383</c:v>
                </c:pt>
                <c:pt idx="71">
                  <c:v>10.279853508707383</c:v>
                </c:pt>
                <c:pt idx="72">
                  <c:v>10.279853508707383</c:v>
                </c:pt>
                <c:pt idx="73">
                  <c:v>10.279853508707383</c:v>
                </c:pt>
                <c:pt idx="74">
                  <c:v>10.279853508707383</c:v>
                </c:pt>
                <c:pt idx="75">
                  <c:v>10.279853508707383</c:v>
                </c:pt>
                <c:pt idx="76">
                  <c:v>10.279853508707383</c:v>
                </c:pt>
                <c:pt idx="77">
                  <c:v>10.279853508707383</c:v>
                </c:pt>
                <c:pt idx="78">
                  <c:v>10.279853508707383</c:v>
                </c:pt>
                <c:pt idx="79">
                  <c:v>10.279853508707383</c:v>
                </c:pt>
                <c:pt idx="80">
                  <c:v>10.279853508707383</c:v>
                </c:pt>
                <c:pt idx="81">
                  <c:v>10.279853508707383</c:v>
                </c:pt>
                <c:pt idx="82">
                  <c:v>10.279853508707383</c:v>
                </c:pt>
                <c:pt idx="83">
                  <c:v>10.279853508707383</c:v>
                </c:pt>
                <c:pt idx="84">
                  <c:v>10.279853508707383</c:v>
                </c:pt>
                <c:pt idx="85">
                  <c:v>10.279853508707383</c:v>
                </c:pt>
                <c:pt idx="86">
                  <c:v>10.279853508707383</c:v>
                </c:pt>
                <c:pt idx="87">
                  <c:v>10.279853508707383</c:v>
                </c:pt>
                <c:pt idx="88">
                  <c:v>10.279853508707383</c:v>
                </c:pt>
                <c:pt idx="89">
                  <c:v>10.279853508707383</c:v>
                </c:pt>
                <c:pt idx="90">
                  <c:v>10.279853508707383</c:v>
                </c:pt>
                <c:pt idx="91">
                  <c:v>10.279853508707383</c:v>
                </c:pt>
                <c:pt idx="92">
                  <c:v>10.279853508707383</c:v>
                </c:pt>
                <c:pt idx="93">
                  <c:v>10.279853508707383</c:v>
                </c:pt>
                <c:pt idx="94">
                  <c:v>10.279853508707383</c:v>
                </c:pt>
                <c:pt idx="95">
                  <c:v>10.279853508707383</c:v>
                </c:pt>
                <c:pt idx="96">
                  <c:v>10.279853508707383</c:v>
                </c:pt>
                <c:pt idx="97">
                  <c:v>10.279853508707383</c:v>
                </c:pt>
                <c:pt idx="98">
                  <c:v>10.279853508707383</c:v>
                </c:pt>
                <c:pt idx="99">
                  <c:v>10.279853508707383</c:v>
                </c:pt>
                <c:pt idx="100">
                  <c:v>10.279853508707383</c:v>
                </c:pt>
                <c:pt idx="101">
                  <c:v>10.279853508707383</c:v>
                </c:pt>
                <c:pt idx="102">
                  <c:v>10.279853508707383</c:v>
                </c:pt>
                <c:pt idx="103">
                  <c:v>10.279853508707383</c:v>
                </c:pt>
                <c:pt idx="104">
                  <c:v>10.279853508707383</c:v>
                </c:pt>
                <c:pt idx="105">
                  <c:v>10.279853508707383</c:v>
                </c:pt>
                <c:pt idx="106">
                  <c:v>10.279853508707383</c:v>
                </c:pt>
                <c:pt idx="107">
                  <c:v>10.279853508707383</c:v>
                </c:pt>
                <c:pt idx="108">
                  <c:v>10.279853508707383</c:v>
                </c:pt>
                <c:pt idx="109">
                  <c:v>10.279853508707383</c:v>
                </c:pt>
                <c:pt idx="110">
                  <c:v>10.279853508707383</c:v>
                </c:pt>
                <c:pt idx="111">
                  <c:v>10.279853508707383</c:v>
                </c:pt>
                <c:pt idx="112">
                  <c:v>10.279853508707383</c:v>
                </c:pt>
                <c:pt idx="113">
                  <c:v>10.279853508707383</c:v>
                </c:pt>
                <c:pt idx="114">
                  <c:v>10.279853508707383</c:v>
                </c:pt>
                <c:pt idx="115">
                  <c:v>10.279853508707383</c:v>
                </c:pt>
                <c:pt idx="116">
                  <c:v>10.279853508707383</c:v>
                </c:pt>
                <c:pt idx="117">
                  <c:v>10.279853508707383</c:v>
                </c:pt>
                <c:pt idx="118">
                  <c:v>10.279853508707383</c:v>
                </c:pt>
                <c:pt idx="119">
                  <c:v>10.279853508707383</c:v>
                </c:pt>
                <c:pt idx="120">
                  <c:v>10.279853508707383</c:v>
                </c:pt>
                <c:pt idx="121">
                  <c:v>10.279853508707383</c:v>
                </c:pt>
                <c:pt idx="122">
                  <c:v>10.279853508707383</c:v>
                </c:pt>
                <c:pt idx="123">
                  <c:v>10.279853508707383</c:v>
                </c:pt>
                <c:pt idx="124">
                  <c:v>10.279853508707383</c:v>
                </c:pt>
                <c:pt idx="125">
                  <c:v>10.279853508707383</c:v>
                </c:pt>
                <c:pt idx="126">
                  <c:v>10.279853508707383</c:v>
                </c:pt>
                <c:pt idx="127">
                  <c:v>10.279853508707383</c:v>
                </c:pt>
                <c:pt idx="128">
                  <c:v>10.279853508707383</c:v>
                </c:pt>
                <c:pt idx="129">
                  <c:v>10.279853508707383</c:v>
                </c:pt>
                <c:pt idx="130">
                  <c:v>10.279853508707383</c:v>
                </c:pt>
                <c:pt idx="131">
                  <c:v>10.279853508707383</c:v>
                </c:pt>
                <c:pt idx="132">
                  <c:v>10.279853508707383</c:v>
                </c:pt>
                <c:pt idx="133">
                  <c:v>10.279853508707383</c:v>
                </c:pt>
                <c:pt idx="134">
                  <c:v>10.279853508707383</c:v>
                </c:pt>
                <c:pt idx="135">
                  <c:v>10.279853508707383</c:v>
                </c:pt>
                <c:pt idx="136">
                  <c:v>10.279853508707383</c:v>
                </c:pt>
                <c:pt idx="137">
                  <c:v>10.279853508707383</c:v>
                </c:pt>
                <c:pt idx="138">
                  <c:v>10.279853508707383</c:v>
                </c:pt>
                <c:pt idx="139">
                  <c:v>10.279853508707383</c:v>
                </c:pt>
                <c:pt idx="140">
                  <c:v>10.279853508707383</c:v>
                </c:pt>
                <c:pt idx="141">
                  <c:v>10.279853508707383</c:v>
                </c:pt>
                <c:pt idx="142">
                  <c:v>10.279853508707383</c:v>
                </c:pt>
                <c:pt idx="143">
                  <c:v>10.279853508707383</c:v>
                </c:pt>
                <c:pt idx="144">
                  <c:v>10.279853508707383</c:v>
                </c:pt>
                <c:pt idx="145">
                  <c:v>10.279853508707383</c:v>
                </c:pt>
                <c:pt idx="146">
                  <c:v>10.279853508707383</c:v>
                </c:pt>
                <c:pt idx="147">
                  <c:v>10.279853508707383</c:v>
                </c:pt>
                <c:pt idx="148">
                  <c:v>10.279853508707383</c:v>
                </c:pt>
                <c:pt idx="149">
                  <c:v>10.279853508707383</c:v>
                </c:pt>
                <c:pt idx="150">
                  <c:v>10.279853508707383</c:v>
                </c:pt>
                <c:pt idx="151">
                  <c:v>10.279853508707383</c:v>
                </c:pt>
                <c:pt idx="152">
                  <c:v>10.279853508707383</c:v>
                </c:pt>
                <c:pt idx="153">
                  <c:v>10.279853508707383</c:v>
                </c:pt>
                <c:pt idx="154">
                  <c:v>10.279853508707383</c:v>
                </c:pt>
                <c:pt idx="155">
                  <c:v>10.279853508707383</c:v>
                </c:pt>
                <c:pt idx="156">
                  <c:v>10.279853508707383</c:v>
                </c:pt>
                <c:pt idx="157">
                  <c:v>10.279853508707383</c:v>
                </c:pt>
                <c:pt idx="158">
                  <c:v>10.279853508707383</c:v>
                </c:pt>
                <c:pt idx="159">
                  <c:v>10.279853508707383</c:v>
                </c:pt>
                <c:pt idx="160">
                  <c:v>10.279853508707383</c:v>
                </c:pt>
                <c:pt idx="161">
                  <c:v>10.279853508707383</c:v>
                </c:pt>
                <c:pt idx="162">
                  <c:v>10.279853508707383</c:v>
                </c:pt>
                <c:pt idx="163">
                  <c:v>10.279853508707383</c:v>
                </c:pt>
                <c:pt idx="164">
                  <c:v>10.279853508707383</c:v>
                </c:pt>
                <c:pt idx="165">
                  <c:v>10.279853508707383</c:v>
                </c:pt>
                <c:pt idx="166">
                  <c:v>10.279853508707383</c:v>
                </c:pt>
                <c:pt idx="167">
                  <c:v>10.279853508707383</c:v>
                </c:pt>
                <c:pt idx="168">
                  <c:v>10.279853508707383</c:v>
                </c:pt>
                <c:pt idx="169">
                  <c:v>10.279853508707383</c:v>
                </c:pt>
                <c:pt idx="170">
                  <c:v>10.279853508707383</c:v>
                </c:pt>
                <c:pt idx="171">
                  <c:v>10.279853508707383</c:v>
                </c:pt>
                <c:pt idx="172">
                  <c:v>10.279853508707383</c:v>
                </c:pt>
                <c:pt idx="173">
                  <c:v>10.279853508707383</c:v>
                </c:pt>
                <c:pt idx="174">
                  <c:v>10.279853508707383</c:v>
                </c:pt>
                <c:pt idx="175">
                  <c:v>10.279853508707383</c:v>
                </c:pt>
                <c:pt idx="176">
                  <c:v>10.279853508707383</c:v>
                </c:pt>
                <c:pt idx="177">
                  <c:v>10.279853508707383</c:v>
                </c:pt>
                <c:pt idx="178">
                  <c:v>10.279853508707383</c:v>
                </c:pt>
                <c:pt idx="179">
                  <c:v>10.279853508707383</c:v>
                </c:pt>
                <c:pt idx="180">
                  <c:v>10.279853508707383</c:v>
                </c:pt>
                <c:pt idx="181">
                  <c:v>10.279853508707383</c:v>
                </c:pt>
                <c:pt idx="182">
                  <c:v>10.279853508707383</c:v>
                </c:pt>
                <c:pt idx="183">
                  <c:v>10.279853508707383</c:v>
                </c:pt>
                <c:pt idx="184">
                  <c:v>10.279853508707383</c:v>
                </c:pt>
                <c:pt idx="185">
                  <c:v>10.279853508707383</c:v>
                </c:pt>
                <c:pt idx="186">
                  <c:v>10.279853508707383</c:v>
                </c:pt>
                <c:pt idx="187">
                  <c:v>10.279853508707383</c:v>
                </c:pt>
                <c:pt idx="188">
                  <c:v>10.279853508707383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512384"/>
        <c:axId val="254514344"/>
      </c:lineChart>
      <c:catAx>
        <c:axId val="254512384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ID#</a:t>
                </a:r>
              </a:p>
            </c:rich>
          </c:tx>
          <c:layout>
            <c:manualLayout>
              <c:xMode val="edge"/>
              <c:yMode val="edge"/>
              <c:x val="0.4783574317445195"/>
              <c:y val="0.890701481359332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4514344"/>
        <c:crossesAt val="-50"/>
        <c:auto val="1"/>
        <c:lblAlgn val="ctr"/>
        <c:lblOffset val="100"/>
        <c:tickLblSkip val="9"/>
        <c:tickMarkSkip val="9"/>
        <c:noMultiLvlLbl val="0"/>
      </c:catAx>
      <c:valAx>
        <c:axId val="254514344"/>
        <c:scaling>
          <c:orientation val="minMax"/>
          <c:max val="50"/>
          <c:min val="-5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Sediment Concentration Percent Difference  </a:t>
                </a:r>
              </a:p>
            </c:rich>
          </c:tx>
          <c:layout>
            <c:manualLayout>
              <c:xMode val="edge"/>
              <c:yMode val="edge"/>
              <c:x val="1.3318575391599183E-2"/>
              <c:y val="0.243066777974742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4512384"/>
        <c:crosses val="autoZero"/>
        <c:crossBetween val="between"/>
        <c:majorUnit val="10"/>
        <c:minorUnit val="5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0765124555160142"/>
          <c:y val="0.95418848167539272"/>
          <c:w val="0.80249110320284711"/>
          <c:h val="3.7958115183246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USGS Sediment Laboratory Quality Assurance Project - Study 2, 2016</a:t>
            </a:r>
          </a:p>
          <a:p>
            <a:pPr>
              <a:defRPr b="1"/>
            </a:pPr>
            <a:r>
              <a:rPr lang="en-US" b="1"/>
              <a:t>Suspended</a:t>
            </a:r>
            <a:r>
              <a:rPr lang="en-US" b="1" baseline="0"/>
              <a:t> Sediment Concentration</a:t>
            </a:r>
            <a:r>
              <a:rPr lang="en-US" b="1"/>
              <a:t> vs Percent</a:t>
            </a:r>
            <a:r>
              <a:rPr lang="en-US" b="1" baseline="0"/>
              <a:t> D</a:t>
            </a:r>
            <a:r>
              <a:rPr lang="en-US" b="1"/>
              <a:t>ifference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4"/>
            <c:spPr>
              <a:noFill/>
              <a:ln w="15875">
                <a:solidFill>
                  <a:srgbClr val="7030A0"/>
                </a:solidFill>
              </a:ln>
              <a:effectLst/>
            </c:spPr>
          </c:marker>
          <c:xVal>
            <c:numRef>
              <c:f>Results!$J$4:$J$183</c:f>
              <c:numCache>
                <c:formatCode>0.0</c:formatCode>
                <c:ptCount val="180"/>
                <c:pt idx="0">
                  <c:v>43.566865403335456</c:v>
                </c:pt>
                <c:pt idx="1">
                  <c:v>69.245781866114228</c:v>
                </c:pt>
                <c:pt idx="2">
                  <c:v>101.25805985783296</c:v>
                </c:pt>
                <c:pt idx="3">
                  <c:v>116.15760729114818</c:v>
                </c:pt>
                <c:pt idx="4">
                  <c:v>227.63082360797651</c:v>
                </c:pt>
                <c:pt idx="5">
                  <c:v>322.73210060523655</c:v>
                </c:pt>
                <c:pt idx="6">
                  <c:v>651.34881389245561</c:v>
                </c:pt>
                <c:pt idx="7">
                  <c:v>1129.8770737446027</c:v>
                </c:pt>
                <c:pt idx="8">
                  <c:v>4014.6988937753704</c:v>
                </c:pt>
                <c:pt idx="9">
                  <c:v>48.825672392282904</c:v>
                </c:pt>
                <c:pt idx="10">
                  <c:v>68.118506242493851</c:v>
                </c:pt>
                <c:pt idx="11">
                  <c:v>95.318507023198123</c:v>
                </c:pt>
                <c:pt idx="12">
                  <c:v>111.31790521744651</c:v>
                </c:pt>
                <c:pt idx="13">
                  <c:v>235.73766809971787</c:v>
                </c:pt>
                <c:pt idx="14">
                  <c:v>313.41692877170726</c:v>
                </c:pt>
                <c:pt idx="15">
                  <c:v>658.05226190674625</c:v>
                </c:pt>
                <c:pt idx="16">
                  <c:v>1145.2729727838323</c:v>
                </c:pt>
                <c:pt idx="17">
                  <c:v>4005.2675426033529</c:v>
                </c:pt>
                <c:pt idx="18">
                  <c:v>51.737388850141038</c:v>
                </c:pt>
                <c:pt idx="19">
                  <c:v>74.908180689115298</c:v>
                </c:pt>
                <c:pt idx="20">
                  <c:v>98.440037627317082</c:v>
                </c:pt>
                <c:pt idx="21">
                  <c:v>119.73986802690396</c:v>
                </c:pt>
                <c:pt idx="22">
                  <c:v>232.18041423720325</c:v>
                </c:pt>
                <c:pt idx="23">
                  <c:v>325.92896974977214</c:v>
                </c:pt>
                <c:pt idx="24">
                  <c:v>675.08220155142578</c:v>
                </c:pt>
                <c:pt idx="25">
                  <c:v>1126.6026667291176</c:v>
                </c:pt>
                <c:pt idx="26">
                  <c:v>4021.4201618055667</c:v>
                </c:pt>
                <c:pt idx="27">
                  <c:v>62.292355408840287</c:v>
                </c:pt>
                <c:pt idx="28">
                  <c:v>68.001083661453279</c:v>
                </c:pt>
                <c:pt idx="29">
                  <c:v>91.526076829751815</c:v>
                </c:pt>
                <c:pt idx="30">
                  <c:v>124.61746752540125</c:v>
                </c:pt>
                <c:pt idx="31">
                  <c:v>158.73518522006034</c:v>
                </c:pt>
                <c:pt idx="32">
                  <c:v>318.91687371310331</c:v>
                </c:pt>
                <c:pt idx="33">
                  <c:v>644.21975907469812</c:v>
                </c:pt>
                <c:pt idx="34">
                  <c:v>1142.7088728535277</c:v>
                </c:pt>
                <c:pt idx="35">
                  <c:v>4043.2107076550396</c:v>
                </c:pt>
                <c:pt idx="36">
                  <c:v>51.393026860446746</c:v>
                </c:pt>
                <c:pt idx="37">
                  <c:v>79.080954518512556</c:v>
                </c:pt>
                <c:pt idx="38">
                  <c:v>92.402714359722353</c:v>
                </c:pt>
                <c:pt idx="39">
                  <c:v>115.46202859385784</c:v>
                </c:pt>
                <c:pt idx="40">
                  <c:v>226.23567051891598</c:v>
                </c:pt>
                <c:pt idx="41">
                  <c:v>315.48618084464255</c:v>
                </c:pt>
                <c:pt idx="42">
                  <c:v>652.98410163462438</c:v>
                </c:pt>
                <c:pt idx="43">
                  <c:v>1182.464747737637</c:v>
                </c:pt>
                <c:pt idx="44">
                  <c:v>4037.1192015387469</c:v>
                </c:pt>
                <c:pt idx="45">
                  <c:v>49.923199377460328</c:v>
                </c:pt>
                <c:pt idx="46">
                  <c:v>73.720614211935043</c:v>
                </c:pt>
                <c:pt idx="47">
                  <c:v>105.51768454192832</c:v>
                </c:pt>
                <c:pt idx="48">
                  <c:v>117.35323206989332</c:v>
                </c:pt>
                <c:pt idx="49">
                  <c:v>234.86756216860471</c:v>
                </c:pt>
                <c:pt idx="50">
                  <c:v>319.42703030060096</c:v>
                </c:pt>
                <c:pt idx="51">
                  <c:v>680.57404458655185</c:v>
                </c:pt>
                <c:pt idx="52">
                  <c:v>1125.230244084853</c:v>
                </c:pt>
                <c:pt idx="53">
                  <c:v>4044.9285798319129</c:v>
                </c:pt>
                <c:pt idx="54">
                  <c:v>48.662188625330266</c:v>
                </c:pt>
                <c:pt idx="55">
                  <c:v>82.443910056439051</c:v>
                </c:pt>
                <c:pt idx="56">
                  <c:v>92.494740295439343</c:v>
                </c:pt>
                <c:pt idx="57">
                  <c:v>117.19605109410222</c:v>
                </c:pt>
                <c:pt idx="58">
                  <c:v>229.11053306797876</c:v>
                </c:pt>
                <c:pt idx="59">
                  <c:v>325.06019184970171</c:v>
                </c:pt>
                <c:pt idx="60">
                  <c:v>657.76983481588036</c:v>
                </c:pt>
                <c:pt idx="61">
                  <c:v>1290.5450841088682</c:v>
                </c:pt>
                <c:pt idx="62">
                  <c:v>4020.050369785662</c:v>
                </c:pt>
                <c:pt idx="63">
                  <c:v>51.232059225762555</c:v>
                </c:pt>
                <c:pt idx="64">
                  <c:v>65.419052101842567</c:v>
                </c:pt>
                <c:pt idx="65">
                  <c:v>92.659955882043619</c:v>
                </c:pt>
                <c:pt idx="66">
                  <c:v>117.61628938418451</c:v>
                </c:pt>
                <c:pt idx="67">
                  <c:v>238.96172284997951</c:v>
                </c:pt>
                <c:pt idx="68">
                  <c:v>319.77627300474063</c:v>
                </c:pt>
                <c:pt idx="69">
                  <c:v>674.13244379488276</c:v>
                </c:pt>
                <c:pt idx="70">
                  <c:v>1126.2075839830222</c:v>
                </c:pt>
                <c:pt idx="71">
                  <c:v>4026.800580155832</c:v>
                </c:pt>
                <c:pt idx="72">
                  <c:v>55.358250442021252</c:v>
                </c:pt>
                <c:pt idx="73">
                  <c:v>71.992462128517289</c:v>
                </c:pt>
                <c:pt idx="74">
                  <c:v>97.190867607044993</c:v>
                </c:pt>
                <c:pt idx="75">
                  <c:v>115.64241221963908</c:v>
                </c:pt>
                <c:pt idx="76">
                  <c:v>230.76791949513606</c:v>
                </c:pt>
                <c:pt idx="77">
                  <c:v>315.81627842751993</c:v>
                </c:pt>
                <c:pt idx="78">
                  <c:v>647.56945620754664</c:v>
                </c:pt>
                <c:pt idx="79">
                  <c:v>1137.9421408762305</c:v>
                </c:pt>
                <c:pt idx="80">
                  <c:v>4076.5860111544976</c:v>
                </c:pt>
                <c:pt idx="81">
                  <c:v>52.68049945334527</c:v>
                </c:pt>
                <c:pt idx="82">
                  <c:v>68.636959467415636</c:v>
                </c:pt>
                <c:pt idx="83">
                  <c:v>89.958047911578063</c:v>
                </c:pt>
                <c:pt idx="84">
                  <c:v>135.9685759889428</c:v>
                </c:pt>
                <c:pt idx="85">
                  <c:v>228.96176592562279</c:v>
                </c:pt>
                <c:pt idx="86">
                  <c:v>327.58357954376856</c:v>
                </c:pt>
                <c:pt idx="87">
                  <c:v>646.88538383591549</c:v>
                </c:pt>
                <c:pt idx="88">
                  <c:v>1150.3539618227487</c:v>
                </c:pt>
                <c:pt idx="89">
                  <c:v>4099.2354517780259</c:v>
                </c:pt>
                <c:pt idx="90">
                  <c:v>44.247028999668082</c:v>
                </c:pt>
                <c:pt idx="91">
                  <c:v>66.147975619596025</c:v>
                </c:pt>
                <c:pt idx="92">
                  <c:v>93.986255916253285</c:v>
                </c:pt>
                <c:pt idx="93">
                  <c:v>111.41712457943694</c:v>
                </c:pt>
                <c:pt idx="94">
                  <c:v>231.00904989458715</c:v>
                </c:pt>
                <c:pt idx="95">
                  <c:v>331.76054747120276</c:v>
                </c:pt>
                <c:pt idx="96">
                  <c:v>663.73141049676758</c:v>
                </c:pt>
                <c:pt idx="97">
                  <c:v>1260.4297208939743</c:v>
                </c:pt>
                <c:pt idx="98">
                  <c:v>4033.2759916912673</c:v>
                </c:pt>
                <c:pt idx="99">
                  <c:v>49.71045031992908</c:v>
                </c:pt>
                <c:pt idx="100">
                  <c:v>68.674390505851804</c:v>
                </c:pt>
                <c:pt idx="101">
                  <c:v>90.404370596151935</c:v>
                </c:pt>
                <c:pt idx="102">
                  <c:v>119.14727211568791</c:v>
                </c:pt>
                <c:pt idx="103">
                  <c:v>227.10145868381335</c:v>
                </c:pt>
                <c:pt idx="104">
                  <c:v>326.46920896736748</c:v>
                </c:pt>
                <c:pt idx="105">
                  <c:v>661.49773866567352</c:v>
                </c:pt>
                <c:pt idx="106">
                  <c:v>1124.8355951220108</c:v>
                </c:pt>
                <c:pt idx="107">
                  <c:v>4031.2842895828817</c:v>
                </c:pt>
                <c:pt idx="108">
                  <c:v>49.900856683134798</c:v>
                </c:pt>
                <c:pt idx="109">
                  <c:v>68.713772242664376</c:v>
                </c:pt>
                <c:pt idx="110">
                  <c:v>100.02860580761012</c:v>
                </c:pt>
                <c:pt idx="111">
                  <c:v>117.28698872005401</c:v>
                </c:pt>
                <c:pt idx="112">
                  <c:v>237.21308154505238</c:v>
                </c:pt>
                <c:pt idx="113">
                  <c:v>333.92556287632647</c:v>
                </c:pt>
                <c:pt idx="114">
                  <c:v>659.40221631627617</c:v>
                </c:pt>
                <c:pt idx="115">
                  <c:v>1127.9385772523615</c:v>
                </c:pt>
                <c:pt idx="116">
                  <c:v>4029.2151468470483</c:v>
                </c:pt>
                <c:pt idx="117">
                  <c:v>55.395496568811744</c:v>
                </c:pt>
                <c:pt idx="118">
                  <c:v>82.033693565735192</c:v>
                </c:pt>
                <c:pt idx="119">
                  <c:v>87.5438514476877</c:v>
                </c:pt>
                <c:pt idx="120">
                  <c:v>114.52393390076162</c:v>
                </c:pt>
                <c:pt idx="121">
                  <c:v>229.9902615590654</c:v>
                </c:pt>
                <c:pt idx="122">
                  <c:v>330.34316047235632</c:v>
                </c:pt>
                <c:pt idx="123">
                  <c:v>659.34625442541278</c:v>
                </c:pt>
                <c:pt idx="124">
                  <c:v>1161.3301931022379</c:v>
                </c:pt>
                <c:pt idx="125">
                  <c:v>4036.440586295118</c:v>
                </c:pt>
                <c:pt idx="126">
                  <c:v>56.204385037062458</c:v>
                </c:pt>
                <c:pt idx="127">
                  <c:v>70.170663394454706</c:v>
                </c:pt>
                <c:pt idx="128">
                  <c:v>96.989096843150037</c:v>
                </c:pt>
                <c:pt idx="129">
                  <c:v>120.81445637924384</c:v>
                </c:pt>
                <c:pt idx="130">
                  <c:v>237.34984367171455</c:v>
                </c:pt>
                <c:pt idx="131">
                  <c:v>316.65434666230271</c:v>
                </c:pt>
                <c:pt idx="132">
                  <c:v>655.84062729810648</c:v>
                </c:pt>
                <c:pt idx="133">
                  <c:v>1112.6505759567565</c:v>
                </c:pt>
                <c:pt idx="134">
                  <c:v>4020.9546694321739</c:v>
                </c:pt>
                <c:pt idx="135">
                  <c:v>59.984335097581223</c:v>
                </c:pt>
                <c:pt idx="136">
                  <c:v>83.63664209398712</c:v>
                </c:pt>
                <c:pt idx="137">
                  <c:v>89.386694925204921</c:v>
                </c:pt>
                <c:pt idx="138">
                  <c:v>137.63467115589532</c:v>
                </c:pt>
                <c:pt idx="139">
                  <c:v>228.56561757410458</c:v>
                </c:pt>
                <c:pt idx="140">
                  <c:v>352.33476344213511</c:v>
                </c:pt>
                <c:pt idx="141">
                  <c:v>655.44750801803377</c:v>
                </c:pt>
                <c:pt idx="142">
                  <c:v>1116.0996128737506</c:v>
                </c:pt>
                <c:pt idx="143">
                  <c:v>4026.5247485911605</c:v>
                </c:pt>
                <c:pt idx="144">
                  <c:v>40.018882206189133</c:v>
                </c:pt>
                <c:pt idx="145">
                  <c:v>68.144088612765231</c:v>
                </c:pt>
                <c:pt idx="146">
                  <c:v>92.519295742027836</c:v>
                </c:pt>
                <c:pt idx="147">
                  <c:v>117.6950912432591</c:v>
                </c:pt>
                <c:pt idx="148">
                  <c:v>230.0620392607793</c:v>
                </c:pt>
                <c:pt idx="149">
                  <c:v>315.89861851470414</c:v>
                </c:pt>
                <c:pt idx="150">
                  <c:v>658.07014763318182</c:v>
                </c:pt>
                <c:pt idx="151">
                  <c:v>1118.8592467177048</c:v>
                </c:pt>
                <c:pt idx="152">
                  <c:v>4029.4864530949612</c:v>
                </c:pt>
                <c:pt idx="153">
                  <c:v>48.830916019327418</c:v>
                </c:pt>
                <c:pt idx="154">
                  <c:v>72.262758979593642</c:v>
                </c:pt>
                <c:pt idx="155">
                  <c:v>88.522158559364783</c:v>
                </c:pt>
                <c:pt idx="156">
                  <c:v>109.82634197141125</c:v>
                </c:pt>
                <c:pt idx="157">
                  <c:v>221.55522213928703</c:v>
                </c:pt>
                <c:pt idx="158">
                  <c:v>317.72570243226505</c:v>
                </c:pt>
                <c:pt idx="159">
                  <c:v>655.33198727078411</c:v>
                </c:pt>
                <c:pt idx="160">
                  <c:v>1112.376040677033</c:v>
                </c:pt>
                <c:pt idx="161">
                  <c:v>4020.5163825841814</c:v>
                </c:pt>
                <c:pt idx="162">
                  <c:v>44.256919086447141</c:v>
                </c:pt>
                <c:pt idx="163">
                  <c:v>89.230921928457391</c:v>
                </c:pt>
                <c:pt idx="164">
                  <c:v>91.524570845841453</c:v>
                </c:pt>
                <c:pt idx="165">
                  <c:v>115.98602906712655</c:v>
                </c:pt>
                <c:pt idx="166">
                  <c:v>220.83572945050906</c:v>
                </c:pt>
                <c:pt idx="167">
                  <c:v>317.84909870392653</c:v>
                </c:pt>
                <c:pt idx="168">
                  <c:v>645.75270691138428</c:v>
                </c:pt>
                <c:pt idx="169">
                  <c:v>1113.3970040454208</c:v>
                </c:pt>
                <c:pt idx="170">
                  <c:v>4050.1340531608275</c:v>
                </c:pt>
                <c:pt idx="171">
                  <c:v>50.348412028312232</c:v>
                </c:pt>
                <c:pt idx="172">
                  <c:v>73.828896952292524</c:v>
                </c:pt>
                <c:pt idx="173">
                  <c:v>95.339889743080619</c:v>
                </c:pt>
                <c:pt idx="174">
                  <c:v>122.66352302653519</c:v>
                </c:pt>
                <c:pt idx="175">
                  <c:v>228.29816225858386</c:v>
                </c:pt>
                <c:pt idx="176">
                  <c:v>381.22338262572151</c:v>
                </c:pt>
                <c:pt idx="177">
                  <c:v>655.16209406593953</c:v>
                </c:pt>
                <c:pt idx="178">
                  <c:v>1148.4129505362912</c:v>
                </c:pt>
                <c:pt idx="179">
                  <c:v>4032.3603037084581</c:v>
                </c:pt>
              </c:numCache>
            </c:numRef>
          </c:xVal>
          <c:yVal>
            <c:numRef>
              <c:f>Results!$T$4:$T$183</c:f>
              <c:numCache>
                <c:formatCode>0.00</c:formatCode>
                <c:ptCount val="180"/>
                <c:pt idx="0">
                  <c:v>-6.6492399132154949</c:v>
                </c:pt>
                <c:pt idx="1">
                  <c:v>-5.4527247210734826</c:v>
                </c:pt>
                <c:pt idx="2">
                  <c:v>-5.4890048907084674</c:v>
                </c:pt>
                <c:pt idx="3">
                  <c:v>-13.4365778145101</c:v>
                </c:pt>
                <c:pt idx="4">
                  <c:v>-1.9377092864948671</c:v>
                </c:pt>
                <c:pt idx="5">
                  <c:v>-5.7484522210355937</c:v>
                </c:pt>
                <c:pt idx="6">
                  <c:v>-2.0309876383132277</c:v>
                </c:pt>
                <c:pt idx="7">
                  <c:v>-1.8415342897121243</c:v>
                </c:pt>
                <c:pt idx="8">
                  <c:v>-1.0391537417676286</c:v>
                </c:pt>
                <c:pt idx="9">
                  <c:v>-1.6910620004352561</c:v>
                </c:pt>
                <c:pt idx="10">
                  <c:v>-0.17397070052003566</c:v>
                </c:pt>
                <c:pt idx="11">
                  <c:v>-1.3832644513381136</c:v>
                </c:pt>
                <c:pt idx="12">
                  <c:v>-2.0822393422861776</c:v>
                </c:pt>
                <c:pt idx="13">
                  <c:v>-0.73711940638304163</c:v>
                </c:pt>
                <c:pt idx="14">
                  <c:v>-3.0046011900545895</c:v>
                </c:pt>
                <c:pt idx="15">
                  <c:v>1.6636578471035133</c:v>
                </c:pt>
                <c:pt idx="16">
                  <c:v>1.8971046844278079</c:v>
                </c:pt>
                <c:pt idx="17">
                  <c:v>-0.45608794940772779</c:v>
                </c:pt>
                <c:pt idx="18">
                  <c:v>8.2389375354943954</c:v>
                </c:pt>
                <c:pt idx="19">
                  <c:v>1.4575434896970489</c:v>
                </c:pt>
                <c:pt idx="20">
                  <c:v>-6.5420917977483315</c:v>
                </c:pt>
                <c:pt idx="21">
                  <c:v>-3.9584710631541515</c:v>
                </c:pt>
                <c:pt idx="22">
                  <c:v>-3.0926011829178242</c:v>
                </c:pt>
                <c:pt idx="23">
                  <c:v>-3.3531753124500456</c:v>
                </c:pt>
                <c:pt idx="24">
                  <c:v>-4.1598195726223075</c:v>
                </c:pt>
                <c:pt idx="25">
                  <c:v>-5.290478044239225</c:v>
                </c:pt>
                <c:pt idx="26">
                  <c:v>-1.6516593425479058</c:v>
                </c:pt>
                <c:pt idx="27">
                  <c:v>1.1360055122579089</c:v>
                </c:pt>
                <c:pt idx="28">
                  <c:v>-1.5935943883986716E-3</c:v>
                </c:pt>
                <c:pt idx="29">
                  <c:v>-0.57478354581981483</c:v>
                </c:pt>
                <c:pt idx="30">
                  <c:v>-6.915136133419435</c:v>
                </c:pt>
                <c:pt idx="31">
                  <c:v>-12.432772981428624</c:v>
                </c:pt>
                <c:pt idx="32">
                  <c:v>-5.618038802556832</c:v>
                </c:pt>
                <c:pt idx="33">
                  <c:v>-7.1745329794112811</c:v>
                </c:pt>
                <c:pt idx="34">
                  <c:v>-8.1130789351463406</c:v>
                </c:pt>
                <c:pt idx="35">
                  <c:v>-5.0259737210900077</c:v>
                </c:pt>
                <c:pt idx="36">
                  <c:v>-0.76474744621284063</c:v>
                </c:pt>
                <c:pt idx="37">
                  <c:v>2.4266847728022842</c:v>
                </c:pt>
                <c:pt idx="38">
                  <c:v>2.8108326235595786</c:v>
                </c:pt>
                <c:pt idx="39">
                  <c:v>-2.1323275052771842</c:v>
                </c:pt>
                <c:pt idx="40">
                  <c:v>-2.756272034650082</c:v>
                </c:pt>
                <c:pt idx="41">
                  <c:v>-3.3238162180568991</c:v>
                </c:pt>
                <c:pt idx="42">
                  <c:v>34.612772010771295</c:v>
                </c:pt>
                <c:pt idx="43">
                  <c:v>1.7366481581503599</c:v>
                </c:pt>
                <c:pt idx="45">
                  <c:v>2.1569142922875919</c:v>
                </c:pt>
                <c:pt idx="46">
                  <c:v>-2.333966191584556</c:v>
                </c:pt>
                <c:pt idx="47">
                  <c:v>-2.3860308846408542</c:v>
                </c:pt>
                <c:pt idx="48">
                  <c:v>-1.153127226259405</c:v>
                </c:pt>
                <c:pt idx="49">
                  <c:v>-3.7755584835674059</c:v>
                </c:pt>
                <c:pt idx="50">
                  <c:v>-4.516533959891941</c:v>
                </c:pt>
                <c:pt idx="51">
                  <c:v>-37.40578216455571</c:v>
                </c:pt>
                <c:pt idx="52">
                  <c:v>-1.6201345618540137</c:v>
                </c:pt>
                <c:pt idx="53">
                  <c:v>-5.5360329709756764</c:v>
                </c:pt>
                <c:pt idx="54">
                  <c:v>4.6109955964901976</c:v>
                </c:pt>
                <c:pt idx="55">
                  <c:v>2.7243855149802201</c:v>
                </c:pt>
                <c:pt idx="56">
                  <c:v>3.5958482022250986E-2</c:v>
                </c:pt>
                <c:pt idx="57">
                  <c:v>-1.3115212327999344</c:v>
                </c:pt>
                <c:pt idx="58">
                  <c:v>-4.5718251918478572</c:v>
                </c:pt>
                <c:pt idx="59">
                  <c:v>-3.4089661322864604</c:v>
                </c:pt>
                <c:pt idx="60">
                  <c:v>-0.48221044018661124</c:v>
                </c:pt>
                <c:pt idx="61">
                  <c:v>-1.8070724065383317</c:v>
                </c:pt>
                <c:pt idx="62">
                  <c:v>-0.64062306231837374</c:v>
                </c:pt>
                <c:pt idx="63">
                  <c:v>-14.116276673348787</c:v>
                </c:pt>
                <c:pt idx="64">
                  <c:v>-0.6405658418746244</c:v>
                </c:pt>
                <c:pt idx="65">
                  <c:v>-8.2667381061510152</c:v>
                </c:pt>
                <c:pt idx="66">
                  <c:v>-9.0262066927712912</c:v>
                </c:pt>
                <c:pt idx="67">
                  <c:v>-2.4948442699847315</c:v>
                </c:pt>
                <c:pt idx="68">
                  <c:v>-3.6826600341814757</c:v>
                </c:pt>
                <c:pt idx="69">
                  <c:v>-4.3214718506778835</c:v>
                </c:pt>
                <c:pt idx="70">
                  <c:v>-3.3037944791164842</c:v>
                </c:pt>
                <c:pt idx="71">
                  <c:v>-2.3294071382149757</c:v>
                </c:pt>
                <c:pt idx="72">
                  <c:v>-0.64714914066234908</c:v>
                </c:pt>
                <c:pt idx="73">
                  <c:v>-8.3237355013915888</c:v>
                </c:pt>
                <c:pt idx="74">
                  <c:v>1.8614222071455921</c:v>
                </c:pt>
                <c:pt idx="75">
                  <c:v>-0.55551610115063454</c:v>
                </c:pt>
                <c:pt idx="76">
                  <c:v>-2.4994459835469578</c:v>
                </c:pt>
                <c:pt idx="77">
                  <c:v>-1.8416651784004774</c:v>
                </c:pt>
                <c:pt idx="78">
                  <c:v>-3.0219856758152299</c:v>
                </c:pt>
                <c:pt idx="79">
                  <c:v>-3.1585209462894634</c:v>
                </c:pt>
                <c:pt idx="80">
                  <c:v>-2.7372416735271132</c:v>
                </c:pt>
                <c:pt idx="81">
                  <c:v>15.79237219271738</c:v>
                </c:pt>
                <c:pt idx="82">
                  <c:v>28.210807534061406</c:v>
                </c:pt>
                <c:pt idx="83">
                  <c:v>5.6047815681569624</c:v>
                </c:pt>
                <c:pt idx="84">
                  <c:v>12.526000134356208</c:v>
                </c:pt>
                <c:pt idx="85">
                  <c:v>7.4415193320582667</c:v>
                </c:pt>
                <c:pt idx="86">
                  <c:v>-9.6413805563012573</c:v>
                </c:pt>
                <c:pt idx="87">
                  <c:v>-3.5377803251959765</c:v>
                </c:pt>
                <c:pt idx="88">
                  <c:v>-4.5511176177281367</c:v>
                </c:pt>
                <c:pt idx="89">
                  <c:v>-1.6401949233938931</c:v>
                </c:pt>
                <c:pt idx="90">
                  <c:v>-0.55829511100041307</c:v>
                </c:pt>
                <c:pt idx="91">
                  <c:v>-1.735465989462484</c:v>
                </c:pt>
                <c:pt idx="92">
                  <c:v>-6.369288634699263</c:v>
                </c:pt>
                <c:pt idx="93">
                  <c:v>-10.24719011779638</c:v>
                </c:pt>
                <c:pt idx="94">
                  <c:v>-7.7958200783930094</c:v>
                </c:pt>
                <c:pt idx="95">
                  <c:v>-5.3534236082560103</c:v>
                </c:pt>
                <c:pt idx="96">
                  <c:v>-2.219483704371005</c:v>
                </c:pt>
                <c:pt idx="97">
                  <c:v>-1.3035015456729546</c:v>
                </c:pt>
                <c:pt idx="98">
                  <c:v>-0.80024257595456771</c:v>
                </c:pt>
                <c:pt idx="99">
                  <c:v>8.1832887328322244</c:v>
                </c:pt>
                <c:pt idx="100">
                  <c:v>0.72401005744030089</c:v>
                </c:pt>
                <c:pt idx="101">
                  <c:v>-4.1294138452979166</c:v>
                </c:pt>
                <c:pt idx="103">
                  <c:v>-10.950461889563313</c:v>
                </c:pt>
                <c:pt idx="104">
                  <c:v>-2.9558710905358399</c:v>
                </c:pt>
                <c:pt idx="105">
                  <c:v>-0.74298646516727229</c:v>
                </c:pt>
                <c:pt idx="106">
                  <c:v>1.2078569469981555</c:v>
                </c:pt>
                <c:pt idx="107">
                  <c:v>-2.0177016489030031</c:v>
                </c:pt>
                <c:pt idx="108">
                  <c:v>-3.167995077064651</c:v>
                </c:pt>
                <c:pt idx="109">
                  <c:v>-1.2861646418469277</c:v>
                </c:pt>
                <c:pt idx="110">
                  <c:v>-7.1565586162208543</c:v>
                </c:pt>
                <c:pt idx="111">
                  <c:v>0.36918952790195519</c:v>
                </c:pt>
                <c:pt idx="112">
                  <c:v>-4.8155360870698312</c:v>
                </c:pt>
                <c:pt idx="113">
                  <c:v>-3.7599885340244441</c:v>
                </c:pt>
                <c:pt idx="114">
                  <c:v>-2.3100038094154991</c:v>
                </c:pt>
                <c:pt idx="115">
                  <c:v>-1.1683772076015235</c:v>
                </c:pt>
                <c:pt idx="116">
                  <c:v>-1.9590700414401221</c:v>
                </c:pt>
                <c:pt idx="117">
                  <c:v>-16.599718638480269</c:v>
                </c:pt>
                <c:pt idx="118">
                  <c:v>-12.10928477549915</c:v>
                </c:pt>
                <c:pt idx="119">
                  <c:v>-19.126244928455176</c:v>
                </c:pt>
                <c:pt idx="120">
                  <c:v>-16.349363196854959</c:v>
                </c:pt>
                <c:pt idx="121">
                  <c:v>-6.082979976729348</c:v>
                </c:pt>
                <c:pt idx="122">
                  <c:v>-6.7636213325585199</c:v>
                </c:pt>
                <c:pt idx="123">
                  <c:v>-4.1474800595088945</c:v>
                </c:pt>
                <c:pt idx="124">
                  <c:v>-3.1283258902612174</c:v>
                </c:pt>
                <c:pt idx="125">
                  <c:v>-2.2901510456757497</c:v>
                </c:pt>
                <c:pt idx="126">
                  <c:v>-20.112994794993469</c:v>
                </c:pt>
                <c:pt idx="127">
                  <c:v>-25.89495740165777</c:v>
                </c:pt>
                <c:pt idx="128">
                  <c:v>-19.269276085098401</c:v>
                </c:pt>
                <c:pt idx="129">
                  <c:v>-15.82133210883506</c:v>
                </c:pt>
                <c:pt idx="130">
                  <c:v>-13.166153045770329</c:v>
                </c:pt>
                <c:pt idx="131">
                  <c:v>-12.459752117149673</c:v>
                </c:pt>
                <c:pt idx="132">
                  <c:v>-11.701109096314751</c:v>
                </c:pt>
                <c:pt idx="133">
                  <c:v>-9.6751467426499893</c:v>
                </c:pt>
                <c:pt idx="134">
                  <c:v>-3.8039391638745741</c:v>
                </c:pt>
                <c:pt idx="135">
                  <c:v>-9.8097863183924794</c:v>
                </c:pt>
                <c:pt idx="136">
                  <c:v>-7.3372650316245789</c:v>
                </c:pt>
                <c:pt idx="137">
                  <c:v>-4.7956744891304632</c:v>
                </c:pt>
                <c:pt idx="138">
                  <c:v>-5.7650235142480399</c:v>
                </c:pt>
                <c:pt idx="139">
                  <c:v>-4.0100596368712083</c:v>
                </c:pt>
                <c:pt idx="140">
                  <c:v>-2.9899869485530495</c:v>
                </c:pt>
                <c:pt idx="141">
                  <c:v>-2.0669096841941235</c:v>
                </c:pt>
                <c:pt idx="142">
                  <c:v>-1.7919200618890467</c:v>
                </c:pt>
                <c:pt idx="143">
                  <c:v>-1.1008189781192681</c:v>
                </c:pt>
                <c:pt idx="144">
                  <c:v>-47.524771202249525</c:v>
                </c:pt>
                <c:pt idx="145">
                  <c:v>-7.5488405780829586</c:v>
                </c:pt>
                <c:pt idx="146">
                  <c:v>-22.178395952388055</c:v>
                </c:pt>
                <c:pt idx="147">
                  <c:v>-6.5381581865249032</c:v>
                </c:pt>
                <c:pt idx="148">
                  <c:v>-3.504289228541889</c:v>
                </c:pt>
                <c:pt idx="149">
                  <c:v>-3.1334795198679819</c:v>
                </c:pt>
                <c:pt idx="150">
                  <c:v>-3.9616061793633759</c:v>
                </c:pt>
                <c:pt idx="151">
                  <c:v>-3.4731130686636935</c:v>
                </c:pt>
                <c:pt idx="152">
                  <c:v>-1.9229858195811917</c:v>
                </c:pt>
                <c:pt idx="153">
                  <c:v>-17.326965596915212</c:v>
                </c:pt>
                <c:pt idx="154">
                  <c:v>-9.2478602726485928</c:v>
                </c:pt>
                <c:pt idx="155">
                  <c:v>-12.552968364313827</c:v>
                </c:pt>
                <c:pt idx="156">
                  <c:v>-9.34779560816445</c:v>
                </c:pt>
                <c:pt idx="157">
                  <c:v>-8.280202995059069</c:v>
                </c:pt>
                <c:pt idx="158">
                  <c:v>-6.856764267256434</c:v>
                </c:pt>
                <c:pt idx="159">
                  <c:v>-6.0338863414041386</c:v>
                </c:pt>
                <c:pt idx="160">
                  <c:v>-6.2646117975194278</c:v>
                </c:pt>
                <c:pt idx="161">
                  <c:v>-1.2111972182260262</c:v>
                </c:pt>
                <c:pt idx="162">
                  <c:v>5.6106049964812357</c:v>
                </c:pt>
                <c:pt idx="163">
                  <c:v>4.0446495380113401</c:v>
                </c:pt>
                <c:pt idx="164">
                  <c:v>4.2233786167315079</c:v>
                </c:pt>
                <c:pt idx="165">
                  <c:v>2.1329904582228942</c:v>
                </c:pt>
                <c:pt idx="166">
                  <c:v>-2.1942687727961241</c:v>
                </c:pt>
                <c:pt idx="167">
                  <c:v>0.42186726391271145</c:v>
                </c:pt>
                <c:pt idx="168">
                  <c:v>1.4598921518588948</c:v>
                </c:pt>
                <c:pt idx="169">
                  <c:v>-0.38593637577684442</c:v>
                </c:pt>
                <c:pt idx="170">
                  <c:v>-0.85735565057971708</c:v>
                </c:pt>
                <c:pt idx="171">
                  <c:v>-0.4933860241163957</c:v>
                </c:pt>
                <c:pt idx="172">
                  <c:v>1.3153427557437161</c:v>
                </c:pt>
                <c:pt idx="173">
                  <c:v>-0.67116685870413062</c:v>
                </c:pt>
                <c:pt idx="174">
                  <c:v>-1.4376914856372487</c:v>
                </c:pt>
                <c:pt idx="175">
                  <c:v>-2.8463489124470689</c:v>
                </c:pt>
                <c:pt idx="176">
                  <c:v>-3.3112823612173097</c:v>
                </c:pt>
                <c:pt idx="177">
                  <c:v>-2.8637331487696258</c:v>
                </c:pt>
                <c:pt idx="178">
                  <c:v>-2.2912446715272186</c:v>
                </c:pt>
                <c:pt idx="179">
                  <c:v>-1.2662634254557827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6339816"/>
        <c:axId val="256340208"/>
      </c:scatterChart>
      <c:valAx>
        <c:axId val="256339816"/>
        <c:scaling>
          <c:logBase val="10"/>
          <c:orientation val="minMax"/>
          <c:min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chemeClr val="tx1"/>
                    </a:solidFill>
                  </a:rPr>
                  <a:t>Suspended Sediment Concentration (mg/L)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6340208"/>
        <c:crossesAt val="-50"/>
        <c:crossBetween val="midCat"/>
      </c:valAx>
      <c:valAx>
        <c:axId val="256340208"/>
        <c:scaling>
          <c:orientation val="minMax"/>
          <c:max val="50"/>
          <c:min val="-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chemeClr val="tx1"/>
                    </a:solidFill>
                  </a:rPr>
                  <a:t>Percent Difference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6339816"/>
        <c:crosses val="autoZero"/>
        <c:crossBetween val="midCat"/>
        <c:min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USGS Sediment Laboratory Quality Assurance Project - Study 2, 2016</a:t>
            </a:r>
          </a:p>
          <a:p>
            <a:pPr>
              <a:defRPr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Particle Size Distribution Results for Sample 7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('PSD for Samples 7, 8, 9'!$B$4,'PSD for Samples 7, 8, 9'!$B$7,'PSD for Samples 7, 8, 9'!$B$10,'PSD for Samples 7, 8, 9'!$B$13,'PSD for Samples 7, 8, 9'!$B$16,'PSD for Samples 7, 8, 9'!$B$19,'PSD for Samples 7, 8, 9'!$B$22)</c:f>
              <c:strCache>
                <c:ptCount val="7"/>
                <c:pt idx="0">
                  <c:v>11-USGS</c:v>
                </c:pt>
                <c:pt idx="1">
                  <c:v>13-Other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17-USGS</c:v>
                </c:pt>
                <c:pt idx="6">
                  <c:v>18-USGS</c:v>
                </c:pt>
              </c:strCache>
            </c:strRef>
          </c:cat>
          <c:val>
            <c:numRef>
              <c:f>('PSD for Samples 7, 8, 9'!$D$4,'PSD for Samples 7, 8, 9'!$D$7,'PSD for Samples 7, 8, 9'!$D$10,'PSD for Samples 7, 8, 9'!$D$13,'PSD for Samples 7, 8, 9'!$D$16,'PSD for Samples 7, 8, 9'!$D$19,'PSD for Samples 7, 8, 9'!$D$22)</c:f>
              <c:numCache>
                <c:formatCode>0.0</c:formatCode>
                <c:ptCount val="7"/>
                <c:pt idx="1">
                  <c:v>7</c:v>
                </c:pt>
              </c:numCache>
            </c:numRef>
          </c:val>
          <c:smooth val="0"/>
        </c:ser>
        <c:ser>
          <c:idx val="1"/>
          <c:order val="1"/>
          <c:tx>
            <c:v>4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('PSD for Samples 7, 8, 9'!$B$4,'PSD for Samples 7, 8, 9'!$B$7,'PSD for Samples 7, 8, 9'!$B$10,'PSD for Samples 7, 8, 9'!$B$13,'PSD for Samples 7, 8, 9'!$B$16,'PSD for Samples 7, 8, 9'!$B$19,'PSD for Samples 7, 8, 9'!$B$22)</c:f>
              <c:strCache>
                <c:ptCount val="7"/>
                <c:pt idx="0">
                  <c:v>11-USGS</c:v>
                </c:pt>
                <c:pt idx="1">
                  <c:v>13-Other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17-USGS</c:v>
                </c:pt>
                <c:pt idx="6">
                  <c:v>18-USGS</c:v>
                </c:pt>
              </c:strCache>
            </c:strRef>
          </c:cat>
          <c:val>
            <c:numRef>
              <c:f>('PSD for Samples 7, 8, 9'!$E$4,'PSD for Samples 7, 8, 9'!$E$7,'PSD for Samples 7, 8, 9'!$E$10,'PSD for Samples 7, 8, 9'!$E$13,'PSD for Samples 7, 8, 9'!$E$16,'PSD for Samples 7, 8, 9'!$E$19,'PSD for Samples 7, 8, 9'!$E$22)</c:f>
              <c:numCache>
                <c:formatCode>General</c:formatCode>
                <c:ptCount val="7"/>
                <c:pt idx="1">
                  <c:v>23.4</c:v>
                </c:pt>
                <c:pt idx="6" formatCode="0.0">
                  <c:v>20</c:v>
                </c:pt>
              </c:numCache>
            </c:numRef>
          </c:val>
          <c:smooth val="0"/>
        </c:ser>
        <c:ser>
          <c:idx val="2"/>
          <c:order val="2"/>
          <c:tx>
            <c:v>8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('PSD for Samples 7, 8, 9'!$B$4,'PSD for Samples 7, 8, 9'!$B$7,'PSD for Samples 7, 8, 9'!$B$10,'PSD for Samples 7, 8, 9'!$B$13,'PSD for Samples 7, 8, 9'!$B$16,'PSD for Samples 7, 8, 9'!$B$19,'PSD for Samples 7, 8, 9'!$B$22)</c:f>
              <c:strCache>
                <c:ptCount val="7"/>
                <c:pt idx="0">
                  <c:v>11-USGS</c:v>
                </c:pt>
                <c:pt idx="1">
                  <c:v>13-Other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17-USGS</c:v>
                </c:pt>
                <c:pt idx="6">
                  <c:v>18-USGS</c:v>
                </c:pt>
              </c:strCache>
            </c:strRef>
          </c:cat>
          <c:val>
            <c:numRef>
              <c:f>('PSD for Samples 7, 8, 9'!$F$4,'PSD for Samples 7, 8, 9'!$F$7,'PSD for Samples 7, 8, 9'!$F$10,'PSD for Samples 7, 8, 9'!$F$13,'PSD for Samples 7, 8, 9'!$F$16,'PSD for Samples 7, 8, 9'!$F$19,'PSD for Samples 7, 8, 9'!$F$22)</c:f>
              <c:numCache>
                <c:formatCode>General</c:formatCode>
                <c:ptCount val="7"/>
                <c:pt idx="1">
                  <c:v>36.299999999999997</c:v>
                </c:pt>
                <c:pt idx="6" formatCode="0.0">
                  <c:v>28</c:v>
                </c:pt>
              </c:numCache>
            </c:numRef>
          </c:val>
          <c:smooth val="0"/>
        </c:ser>
        <c:ser>
          <c:idx val="3"/>
          <c:order val="3"/>
          <c:tx>
            <c:v>16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('PSD for Samples 7, 8, 9'!$B$4,'PSD for Samples 7, 8, 9'!$B$7,'PSD for Samples 7, 8, 9'!$B$10,'PSD for Samples 7, 8, 9'!$B$13,'PSD for Samples 7, 8, 9'!$B$16,'PSD for Samples 7, 8, 9'!$B$19,'PSD for Samples 7, 8, 9'!$B$22)</c:f>
              <c:strCache>
                <c:ptCount val="7"/>
                <c:pt idx="0">
                  <c:v>11-USGS</c:v>
                </c:pt>
                <c:pt idx="1">
                  <c:v>13-Other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17-USGS</c:v>
                </c:pt>
                <c:pt idx="6">
                  <c:v>18-USGS</c:v>
                </c:pt>
              </c:strCache>
            </c:strRef>
          </c:cat>
          <c:val>
            <c:numRef>
              <c:f>('PSD for Samples 7, 8, 9'!$G$4,'PSD for Samples 7, 8, 9'!$G$7,'PSD for Samples 7, 8, 9'!$G$10,'PSD for Samples 7, 8, 9'!$G$13,'PSD for Samples 7, 8, 9'!$G$16,'PSD for Samples 7, 8, 9'!$G$19,'PSD for Samples 7, 8, 9'!$G$22)</c:f>
              <c:numCache>
                <c:formatCode>0.0</c:formatCode>
                <c:ptCount val="7"/>
                <c:pt idx="1">
                  <c:v>54</c:v>
                </c:pt>
                <c:pt idx="6">
                  <c:v>41.9</c:v>
                </c:pt>
              </c:numCache>
            </c:numRef>
          </c:val>
          <c:smooth val="0"/>
        </c:ser>
        <c:ser>
          <c:idx val="4"/>
          <c:order val="4"/>
          <c:tx>
            <c:v>31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6600"/>
              </a:solidFill>
              <a:ln w="9525">
                <a:solidFill>
                  <a:srgbClr val="FF6600"/>
                </a:solidFill>
              </a:ln>
              <a:effectLst/>
            </c:spPr>
          </c:marker>
          <c:cat>
            <c:strRef>
              <c:f>('PSD for Samples 7, 8, 9'!$B$4,'PSD for Samples 7, 8, 9'!$B$7,'PSD for Samples 7, 8, 9'!$B$10,'PSD for Samples 7, 8, 9'!$B$13,'PSD for Samples 7, 8, 9'!$B$16,'PSD for Samples 7, 8, 9'!$B$19,'PSD for Samples 7, 8, 9'!$B$22)</c:f>
              <c:strCache>
                <c:ptCount val="7"/>
                <c:pt idx="0">
                  <c:v>11-USGS</c:v>
                </c:pt>
                <c:pt idx="1">
                  <c:v>13-Other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17-USGS</c:v>
                </c:pt>
                <c:pt idx="6">
                  <c:v>18-USGS</c:v>
                </c:pt>
              </c:strCache>
            </c:strRef>
          </c:cat>
          <c:val>
            <c:numRef>
              <c:f>('PSD for Samples 7, 8, 9'!$H$4,'PSD for Samples 7, 8, 9'!$H$7,'PSD for Samples 7, 8, 9'!$H$10,'PSD for Samples 7, 8, 9'!$H$13,'PSD for Samples 7, 8, 9'!$H$16,'PSD for Samples 7, 8, 9'!$H$19,'PSD for Samples 7, 8, 9'!$H$22)</c:f>
              <c:numCache>
                <c:formatCode>0.0</c:formatCode>
                <c:ptCount val="7"/>
                <c:pt idx="1">
                  <c:v>78.2</c:v>
                </c:pt>
                <c:pt idx="6">
                  <c:v>67.400000000000006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341384"/>
        <c:axId val="256341776"/>
      </c:lineChart>
      <c:catAx>
        <c:axId val="256341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Lab ID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6341776"/>
        <c:crosses val="autoZero"/>
        <c:auto val="1"/>
        <c:lblAlgn val="ctr"/>
        <c:lblOffset val="100"/>
        <c:noMultiLvlLbl val="0"/>
      </c:catAx>
      <c:valAx>
        <c:axId val="256341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Percent less than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6341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USGS Sediment Laboratory Quality Assurance Project - Study 2, 2016</a:t>
            </a:r>
          </a:p>
          <a:p>
            <a:pPr>
              <a:defRPr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Particle Size Distribution Results for Sample 8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('PSD for Samples 7, 8, 9'!$B$5,'PSD for Samples 7, 8, 9'!$B$8,'PSD for Samples 7, 8, 9'!$B$11,'PSD for Samples 7, 8, 9'!$B$14,'PSD for Samples 7, 8, 9'!$B$17,'PSD for Samples 7, 8, 9'!$B$20,'PSD for Samples 7, 8, 9'!$B$23)</c:f>
              <c:strCache>
                <c:ptCount val="7"/>
                <c:pt idx="0">
                  <c:v>11-USGS</c:v>
                </c:pt>
                <c:pt idx="1">
                  <c:v>13-Other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17-USGS</c:v>
                </c:pt>
                <c:pt idx="6">
                  <c:v>18-USGS</c:v>
                </c:pt>
              </c:strCache>
            </c:strRef>
          </c:cat>
          <c:val>
            <c:numRef>
              <c:f>('PSD for Samples 7, 8, 9'!$D$5,'PSD for Samples 7, 8, 9'!$D$8,'PSD for Samples 7, 8, 9'!$D$11,'PSD for Samples 7, 8, 9'!$D$14,'PSD for Samples 7, 8, 9'!$D$17,'PSD for Samples 7, 8, 9'!$D$20,'PSD for Samples 7, 8, 9'!$D$23)</c:f>
              <c:numCache>
                <c:formatCode>General</c:formatCode>
                <c:ptCount val="7"/>
                <c:pt idx="1">
                  <c:v>7.4</c:v>
                </c:pt>
                <c:pt idx="2" formatCode="0.0">
                  <c:v>53.5</c:v>
                </c:pt>
              </c:numCache>
            </c:numRef>
          </c:val>
          <c:smooth val="0"/>
        </c:ser>
        <c:ser>
          <c:idx val="1"/>
          <c:order val="1"/>
          <c:tx>
            <c:v>4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('PSD for Samples 7, 8, 9'!$B$5,'PSD for Samples 7, 8, 9'!$B$8,'PSD for Samples 7, 8, 9'!$B$11,'PSD for Samples 7, 8, 9'!$B$14,'PSD for Samples 7, 8, 9'!$B$17,'PSD for Samples 7, 8, 9'!$B$20,'PSD for Samples 7, 8, 9'!$B$23)</c:f>
              <c:strCache>
                <c:ptCount val="7"/>
                <c:pt idx="0">
                  <c:v>11-USGS</c:v>
                </c:pt>
                <c:pt idx="1">
                  <c:v>13-Other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17-USGS</c:v>
                </c:pt>
                <c:pt idx="6">
                  <c:v>18-USGS</c:v>
                </c:pt>
              </c:strCache>
            </c:strRef>
          </c:cat>
          <c:val>
            <c:numRef>
              <c:f>('PSD for Samples 7, 8, 9'!$E$5,'PSD for Samples 7, 8, 9'!$E$8,'PSD for Samples 7, 8, 9'!$E$11,'PSD for Samples 7, 8, 9'!$E$14,'PSD for Samples 7, 8, 9'!$E$17,'PSD for Samples 7, 8, 9'!$E$20,'PSD for Samples 7, 8, 9'!$E$23)</c:f>
              <c:numCache>
                <c:formatCode>General</c:formatCode>
                <c:ptCount val="7"/>
                <c:pt idx="1">
                  <c:v>23.8</c:v>
                </c:pt>
                <c:pt idx="2" formatCode="0.0">
                  <c:v>54.9</c:v>
                </c:pt>
                <c:pt idx="6" formatCode="0.0">
                  <c:v>16.600000000000001</c:v>
                </c:pt>
              </c:numCache>
            </c:numRef>
          </c:val>
          <c:smooth val="0"/>
        </c:ser>
        <c:ser>
          <c:idx val="2"/>
          <c:order val="2"/>
          <c:tx>
            <c:v>8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('PSD for Samples 7, 8, 9'!$B$5,'PSD for Samples 7, 8, 9'!$B$8,'PSD for Samples 7, 8, 9'!$B$11,'PSD for Samples 7, 8, 9'!$B$14,'PSD for Samples 7, 8, 9'!$B$17,'PSD for Samples 7, 8, 9'!$B$20,'PSD for Samples 7, 8, 9'!$B$23)</c:f>
              <c:strCache>
                <c:ptCount val="7"/>
                <c:pt idx="0">
                  <c:v>11-USGS</c:v>
                </c:pt>
                <c:pt idx="1">
                  <c:v>13-Other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17-USGS</c:v>
                </c:pt>
                <c:pt idx="6">
                  <c:v>18-USGS</c:v>
                </c:pt>
              </c:strCache>
            </c:strRef>
          </c:cat>
          <c:val>
            <c:numRef>
              <c:f>('PSD for Samples 7, 8, 9'!$F$5,'PSD for Samples 7, 8, 9'!$F$8,'PSD for Samples 7, 8, 9'!$F$11,'PSD for Samples 7, 8, 9'!$F$14,'PSD for Samples 7, 8, 9'!$F$17,'PSD for Samples 7, 8, 9'!$F$20,'PSD for Samples 7, 8, 9'!$F$23)</c:f>
              <c:numCache>
                <c:formatCode>0.0</c:formatCode>
                <c:ptCount val="7"/>
                <c:pt idx="1">
                  <c:v>36.9</c:v>
                </c:pt>
                <c:pt idx="2">
                  <c:v>61.5</c:v>
                </c:pt>
                <c:pt idx="6">
                  <c:v>27.3</c:v>
                </c:pt>
              </c:numCache>
            </c:numRef>
          </c:val>
          <c:smooth val="0"/>
        </c:ser>
        <c:ser>
          <c:idx val="3"/>
          <c:order val="3"/>
          <c:tx>
            <c:v>16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('PSD for Samples 7, 8, 9'!$B$5,'PSD for Samples 7, 8, 9'!$B$8,'PSD for Samples 7, 8, 9'!$B$11,'PSD for Samples 7, 8, 9'!$B$14,'PSD for Samples 7, 8, 9'!$B$17,'PSD for Samples 7, 8, 9'!$B$20,'PSD for Samples 7, 8, 9'!$B$23)</c:f>
              <c:strCache>
                <c:ptCount val="7"/>
                <c:pt idx="0">
                  <c:v>11-USGS</c:v>
                </c:pt>
                <c:pt idx="1">
                  <c:v>13-Other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17-USGS</c:v>
                </c:pt>
                <c:pt idx="6">
                  <c:v>18-USGS</c:v>
                </c:pt>
              </c:strCache>
            </c:strRef>
          </c:cat>
          <c:val>
            <c:numRef>
              <c:f>('PSD for Samples 7, 8, 9'!$G$5,'PSD for Samples 7, 8, 9'!$G$8,'PSD for Samples 7, 8, 9'!$G$11,'PSD for Samples 7, 8, 9'!$G$14,'PSD for Samples 7, 8, 9'!$G$17,'PSD for Samples 7, 8, 9'!$G$20,'PSD for Samples 7, 8, 9'!$G$23)</c:f>
              <c:numCache>
                <c:formatCode>General</c:formatCode>
                <c:ptCount val="7"/>
                <c:pt idx="1">
                  <c:v>54.3</c:v>
                </c:pt>
                <c:pt idx="2" formatCode="0.0">
                  <c:v>64.3</c:v>
                </c:pt>
                <c:pt idx="6" formatCode="0.0">
                  <c:v>41.1</c:v>
                </c:pt>
              </c:numCache>
            </c:numRef>
          </c:val>
          <c:smooth val="0"/>
        </c:ser>
        <c:ser>
          <c:idx val="4"/>
          <c:order val="4"/>
          <c:tx>
            <c:v>31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6600"/>
              </a:solidFill>
              <a:ln w="9525">
                <a:solidFill>
                  <a:srgbClr val="FF6600"/>
                </a:solidFill>
              </a:ln>
              <a:effectLst/>
            </c:spPr>
          </c:marker>
          <c:cat>
            <c:strRef>
              <c:f>('PSD for Samples 7, 8, 9'!$B$5,'PSD for Samples 7, 8, 9'!$B$8,'PSD for Samples 7, 8, 9'!$B$11,'PSD for Samples 7, 8, 9'!$B$14,'PSD for Samples 7, 8, 9'!$B$17,'PSD for Samples 7, 8, 9'!$B$20,'PSD for Samples 7, 8, 9'!$B$23)</c:f>
              <c:strCache>
                <c:ptCount val="7"/>
                <c:pt idx="0">
                  <c:v>11-USGS</c:v>
                </c:pt>
                <c:pt idx="1">
                  <c:v>13-Other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17-USGS</c:v>
                </c:pt>
                <c:pt idx="6">
                  <c:v>18-USGS</c:v>
                </c:pt>
              </c:strCache>
            </c:strRef>
          </c:cat>
          <c:val>
            <c:numRef>
              <c:f>('PSD for Samples 7, 8, 9'!$H$5,'PSD for Samples 7, 8, 9'!$H$8,'PSD for Samples 7, 8, 9'!$H$11,'PSD for Samples 7, 8, 9'!$H$14,'PSD for Samples 7, 8, 9'!$H$17,'PSD for Samples 7, 8, 9'!$H$20,'PSD for Samples 7, 8, 9'!$H$23)</c:f>
              <c:numCache>
                <c:formatCode>0.0</c:formatCode>
                <c:ptCount val="7"/>
                <c:pt idx="1">
                  <c:v>78.7</c:v>
                </c:pt>
                <c:pt idx="2">
                  <c:v>81.5</c:v>
                </c:pt>
                <c:pt idx="6">
                  <c:v>65.400000000000006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516304"/>
        <c:axId val="254515912"/>
      </c:lineChart>
      <c:catAx>
        <c:axId val="2545163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Lab ID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4515912"/>
        <c:crosses val="autoZero"/>
        <c:auto val="1"/>
        <c:lblAlgn val="ctr"/>
        <c:lblOffset val="100"/>
        <c:noMultiLvlLbl val="0"/>
      </c:catAx>
      <c:valAx>
        <c:axId val="2545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Percent less than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4516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USGS Sediment Laboratory Quality Assurance Project - Study 2, 2016</a:t>
            </a:r>
          </a:p>
          <a:p>
            <a:pPr>
              <a:defRPr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Particle Size Distribution Results for Sample 9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('PSD for Samples 7, 8, 9'!$B$6,'PSD for Samples 7, 8, 9'!$B$9,'PSD for Samples 7, 8, 9'!$B$12,'PSD for Samples 7, 8, 9'!$B$15,'PSD for Samples 7, 8, 9'!$B$18,'PSD for Samples 7, 8, 9'!$B$21,'PSD for Samples 7, 8, 9'!$B$24)</c:f>
              <c:strCache>
                <c:ptCount val="7"/>
                <c:pt idx="0">
                  <c:v>11-USGS</c:v>
                </c:pt>
                <c:pt idx="1">
                  <c:v>13-Other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17-USGS</c:v>
                </c:pt>
                <c:pt idx="6">
                  <c:v>18-USGS</c:v>
                </c:pt>
              </c:strCache>
            </c:strRef>
          </c:cat>
          <c:val>
            <c:numRef>
              <c:f>('PSD for Samples 7, 8, 9'!$D$6,'PSD for Samples 7, 8, 9'!$D$9,'PSD for Samples 7, 8, 9'!$D$12,'PSD for Samples 7, 8, 9'!$D$15,'PSD for Samples 7, 8, 9'!$D$18,'PSD for Samples 7, 8, 9'!$D$21,'PSD for Samples 7, 8, 9'!$D$24)</c:f>
              <c:numCache>
                <c:formatCode>0.0</c:formatCode>
                <c:ptCount val="7"/>
                <c:pt idx="1">
                  <c:v>9.3000000000000007</c:v>
                </c:pt>
                <c:pt idx="3">
                  <c:v>21.2</c:v>
                </c:pt>
                <c:pt idx="5">
                  <c:v>18</c:v>
                </c:pt>
              </c:numCache>
            </c:numRef>
          </c:val>
          <c:smooth val="0"/>
        </c:ser>
        <c:ser>
          <c:idx val="1"/>
          <c:order val="1"/>
          <c:tx>
            <c:v>4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('PSD for Samples 7, 8, 9'!$B$6,'PSD for Samples 7, 8, 9'!$B$9,'PSD for Samples 7, 8, 9'!$B$12,'PSD for Samples 7, 8, 9'!$B$15,'PSD for Samples 7, 8, 9'!$B$18,'PSD for Samples 7, 8, 9'!$B$21,'PSD for Samples 7, 8, 9'!$B$24)</c:f>
              <c:strCache>
                <c:ptCount val="7"/>
                <c:pt idx="0">
                  <c:v>11-USGS</c:v>
                </c:pt>
                <c:pt idx="1">
                  <c:v>13-Other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17-USGS</c:v>
                </c:pt>
                <c:pt idx="6">
                  <c:v>18-USGS</c:v>
                </c:pt>
              </c:strCache>
            </c:strRef>
          </c:cat>
          <c:val>
            <c:numRef>
              <c:f>('PSD for Samples 7, 8, 9'!$E$6,'PSD for Samples 7, 8, 9'!$E$9,'PSD for Samples 7, 8, 9'!$E$12,'PSD for Samples 7, 8, 9'!$E$15,'PSD for Samples 7, 8, 9'!$E$18,'PSD for Samples 7, 8, 9'!$E$21,'PSD for Samples 7, 8, 9'!$E$24)</c:f>
              <c:numCache>
                <c:formatCode>0.0</c:formatCode>
                <c:ptCount val="7"/>
                <c:pt idx="1">
                  <c:v>19.5</c:v>
                </c:pt>
                <c:pt idx="3">
                  <c:v>25.1</c:v>
                </c:pt>
                <c:pt idx="5">
                  <c:v>25.2</c:v>
                </c:pt>
                <c:pt idx="6">
                  <c:v>16</c:v>
                </c:pt>
              </c:numCache>
            </c:numRef>
          </c:val>
          <c:smooth val="0"/>
        </c:ser>
        <c:ser>
          <c:idx val="2"/>
          <c:order val="2"/>
          <c:tx>
            <c:v>8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('PSD for Samples 7, 8, 9'!$B$6,'PSD for Samples 7, 8, 9'!$B$9,'PSD for Samples 7, 8, 9'!$B$12,'PSD for Samples 7, 8, 9'!$B$15,'PSD for Samples 7, 8, 9'!$B$18,'PSD for Samples 7, 8, 9'!$B$21,'PSD for Samples 7, 8, 9'!$B$24)</c:f>
              <c:strCache>
                <c:ptCount val="7"/>
                <c:pt idx="0">
                  <c:v>11-USGS</c:v>
                </c:pt>
                <c:pt idx="1">
                  <c:v>13-Other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17-USGS</c:v>
                </c:pt>
                <c:pt idx="6">
                  <c:v>18-USGS</c:v>
                </c:pt>
              </c:strCache>
            </c:strRef>
          </c:cat>
          <c:val>
            <c:numRef>
              <c:f>('PSD for Samples 7, 8, 9'!$F$6,'PSD for Samples 7, 8, 9'!$F$9,'PSD for Samples 7, 8, 9'!$F$12,'PSD for Samples 7, 8, 9'!$F$15,'PSD for Samples 7, 8, 9'!$F$18,'PSD for Samples 7, 8, 9'!$F$21,'PSD for Samples 7, 8, 9'!$F$24)</c:f>
              <c:numCache>
                <c:formatCode>General</c:formatCode>
                <c:ptCount val="7"/>
                <c:pt idx="1">
                  <c:v>34.9</c:v>
                </c:pt>
                <c:pt idx="3" formatCode="0.0">
                  <c:v>31.5</c:v>
                </c:pt>
                <c:pt idx="5" formatCode="0.0">
                  <c:v>31.3</c:v>
                </c:pt>
                <c:pt idx="6" formatCode="0.0">
                  <c:v>26.4</c:v>
                </c:pt>
              </c:numCache>
            </c:numRef>
          </c:val>
          <c:smooth val="0"/>
        </c:ser>
        <c:ser>
          <c:idx val="3"/>
          <c:order val="3"/>
          <c:tx>
            <c:v>16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('PSD for Samples 7, 8, 9'!$B$6,'PSD for Samples 7, 8, 9'!$B$9,'PSD for Samples 7, 8, 9'!$B$12,'PSD for Samples 7, 8, 9'!$B$15,'PSD for Samples 7, 8, 9'!$B$18,'PSD for Samples 7, 8, 9'!$B$21,'PSD for Samples 7, 8, 9'!$B$24)</c:f>
              <c:strCache>
                <c:ptCount val="7"/>
                <c:pt idx="0">
                  <c:v>11-USGS</c:v>
                </c:pt>
                <c:pt idx="1">
                  <c:v>13-Other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17-USGS</c:v>
                </c:pt>
                <c:pt idx="6">
                  <c:v>18-USGS</c:v>
                </c:pt>
              </c:strCache>
            </c:strRef>
          </c:cat>
          <c:val>
            <c:numRef>
              <c:f>('PSD for Samples 7, 8, 9'!$G$6,'PSD for Samples 7, 8, 9'!$G$9,'PSD for Samples 7, 8, 9'!$G$12,'PSD for Samples 7, 8, 9'!$G$15,'PSD for Samples 7, 8, 9'!$G$18,'PSD for Samples 7, 8, 9'!$G$21,'PSD for Samples 7, 8, 9'!$G$24)</c:f>
              <c:numCache>
                <c:formatCode>General</c:formatCode>
                <c:ptCount val="7"/>
                <c:pt idx="1">
                  <c:v>58.5</c:v>
                </c:pt>
                <c:pt idx="3" formatCode="0.0">
                  <c:v>45.6</c:v>
                </c:pt>
                <c:pt idx="5" formatCode="0.0">
                  <c:v>44.6</c:v>
                </c:pt>
                <c:pt idx="6" formatCode="0.0">
                  <c:v>42</c:v>
                </c:pt>
              </c:numCache>
            </c:numRef>
          </c:val>
          <c:smooth val="0"/>
        </c:ser>
        <c:ser>
          <c:idx val="4"/>
          <c:order val="4"/>
          <c:tx>
            <c:v>31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6600"/>
              </a:solidFill>
              <a:ln w="9525">
                <a:solidFill>
                  <a:srgbClr val="FF6600"/>
                </a:solidFill>
              </a:ln>
              <a:effectLst/>
            </c:spPr>
          </c:marker>
          <c:cat>
            <c:strRef>
              <c:f>('PSD for Samples 7, 8, 9'!$B$6,'PSD for Samples 7, 8, 9'!$B$9,'PSD for Samples 7, 8, 9'!$B$12,'PSD for Samples 7, 8, 9'!$B$15,'PSD for Samples 7, 8, 9'!$B$18,'PSD for Samples 7, 8, 9'!$B$21,'PSD for Samples 7, 8, 9'!$B$24)</c:f>
              <c:strCache>
                <c:ptCount val="7"/>
                <c:pt idx="0">
                  <c:v>11-USGS</c:v>
                </c:pt>
                <c:pt idx="1">
                  <c:v>13-Other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17-USGS</c:v>
                </c:pt>
                <c:pt idx="6">
                  <c:v>18-USGS</c:v>
                </c:pt>
              </c:strCache>
            </c:strRef>
          </c:cat>
          <c:val>
            <c:numRef>
              <c:f>('PSD for Samples 7, 8, 9'!$H$6,'PSD for Samples 7, 8, 9'!$H$9,'PSD for Samples 7, 8, 9'!$H$12,'PSD for Samples 7, 8, 9'!$H$15,'PSD for Samples 7, 8, 9'!$H$18,'PSD for Samples 7, 8, 9'!$H$21,'PSD for Samples 7, 8, 9'!$H$24)</c:f>
              <c:numCache>
                <c:formatCode>0.0</c:formatCode>
                <c:ptCount val="7"/>
                <c:pt idx="1">
                  <c:v>80</c:v>
                </c:pt>
                <c:pt idx="3">
                  <c:v>74</c:v>
                </c:pt>
                <c:pt idx="5">
                  <c:v>68.099999999999994</c:v>
                </c:pt>
                <c:pt idx="6">
                  <c:v>64.2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515128"/>
        <c:axId val="256342560"/>
      </c:lineChart>
      <c:catAx>
        <c:axId val="254515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Lab ID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6342560"/>
        <c:crosses val="autoZero"/>
        <c:auto val="1"/>
        <c:lblAlgn val="ctr"/>
        <c:lblOffset val="100"/>
        <c:noMultiLvlLbl val="0"/>
      </c:catAx>
      <c:valAx>
        <c:axId val="25634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Percent less than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4515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USGS Sediment Quality Assurance Project - Study 2, 2016
Particle Size Distribution Results
Percent &lt;0.002 mm</a:t>
            </a:r>
          </a:p>
        </c:rich>
      </c:tx>
      <c:layout>
        <c:manualLayout>
          <c:xMode val="edge"/>
          <c:yMode val="edge"/>
          <c:x val="0.25305211514930742"/>
          <c:y val="1.95757925547264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004838363176135E-2"/>
          <c:y val="0.19249592169657423"/>
          <c:w val="0.90579973099447975"/>
          <c:h val="0.58401305057096253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diamond"/>
            <c:size val="5"/>
            <c:spPr>
              <a:noFill/>
              <a:ln w="12700">
                <a:solidFill>
                  <a:srgbClr val="FF6600"/>
                </a:solidFill>
                <a:prstDash val="solid"/>
              </a:ln>
            </c:spPr>
          </c:marke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Pt>
            <c:idx val="15"/>
            <c:bubble3D val="0"/>
          </c:dPt>
          <c:dPt>
            <c:idx val="16"/>
            <c:bubble3D val="0"/>
          </c:dPt>
          <c:dPt>
            <c:idx val="17"/>
            <c:bubble3D val="0"/>
          </c:dPt>
          <c:dPt>
            <c:idx val="18"/>
            <c:bubble3D val="0"/>
          </c:dPt>
          <c:dPt>
            <c:idx val="19"/>
            <c:bubble3D val="0"/>
          </c:dPt>
          <c:dPt>
            <c:idx val="20"/>
            <c:bubble3D val="0"/>
          </c:dPt>
          <c:cat>
            <c:strRef>
              <c:f>'PSD for Samples 7, 8, 9'!$B$4:$B$24</c:f>
              <c:strCache>
                <c:ptCount val="2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13-Other</c:v>
                </c:pt>
                <c:pt idx="4">
                  <c:v>13-Other</c:v>
                </c:pt>
                <c:pt idx="5">
                  <c:v>13-Other</c:v>
                </c:pt>
                <c:pt idx="6">
                  <c:v>14-USGS</c:v>
                </c:pt>
                <c:pt idx="7">
                  <c:v>14-USGS</c:v>
                </c:pt>
                <c:pt idx="8">
                  <c:v>14-USGS</c:v>
                </c:pt>
                <c:pt idx="9">
                  <c:v>15-USGS</c:v>
                </c:pt>
                <c:pt idx="10">
                  <c:v>15-USGS</c:v>
                </c:pt>
                <c:pt idx="11">
                  <c:v>15-USGS</c:v>
                </c:pt>
                <c:pt idx="12">
                  <c:v>16-Other</c:v>
                </c:pt>
                <c:pt idx="13">
                  <c:v>16-Other</c:v>
                </c:pt>
                <c:pt idx="14">
                  <c:v>16-Other</c:v>
                </c:pt>
                <c:pt idx="15">
                  <c:v>17-USGS</c:v>
                </c:pt>
                <c:pt idx="16">
                  <c:v>17-USGS</c:v>
                </c:pt>
                <c:pt idx="17">
                  <c:v>17-USGS</c:v>
                </c:pt>
                <c:pt idx="18">
                  <c:v>18-USGS</c:v>
                </c:pt>
                <c:pt idx="19">
                  <c:v>18-USGS</c:v>
                </c:pt>
                <c:pt idx="20">
                  <c:v>18-USGS</c:v>
                </c:pt>
              </c:strCache>
            </c:strRef>
          </c:cat>
          <c:val>
            <c:numRef>
              <c:f>'PSD for Samples 7, 8, 9'!$D$4:$D$24</c:f>
              <c:numCache>
                <c:formatCode>0.0</c:formatCode>
                <c:ptCount val="21"/>
                <c:pt idx="3">
                  <c:v>7</c:v>
                </c:pt>
                <c:pt idx="4" formatCode="General">
                  <c:v>7.4</c:v>
                </c:pt>
                <c:pt idx="5">
                  <c:v>9.3000000000000007</c:v>
                </c:pt>
                <c:pt idx="7">
                  <c:v>53.5</c:v>
                </c:pt>
                <c:pt idx="11">
                  <c:v>21.2</c:v>
                </c:pt>
                <c:pt idx="17">
                  <c:v>18</c:v>
                </c:pt>
              </c:numCache>
            </c:numRef>
          </c:val>
          <c:smooth val="0"/>
        </c:ser>
        <c:ser>
          <c:idx val="1"/>
          <c:order val="1"/>
          <c:tx>
            <c:v>Median (10.45)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'PSD for Samples 7, 8, 9'!$B$4:$B$24</c:f>
              <c:strCache>
                <c:ptCount val="2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13-Other</c:v>
                </c:pt>
                <c:pt idx="4">
                  <c:v>13-Other</c:v>
                </c:pt>
                <c:pt idx="5">
                  <c:v>13-Other</c:v>
                </c:pt>
                <c:pt idx="6">
                  <c:v>14-USGS</c:v>
                </c:pt>
                <c:pt idx="7">
                  <c:v>14-USGS</c:v>
                </c:pt>
                <c:pt idx="8">
                  <c:v>14-USGS</c:v>
                </c:pt>
                <c:pt idx="9">
                  <c:v>15-USGS</c:v>
                </c:pt>
                <c:pt idx="10">
                  <c:v>15-USGS</c:v>
                </c:pt>
                <c:pt idx="11">
                  <c:v>15-USGS</c:v>
                </c:pt>
                <c:pt idx="12">
                  <c:v>16-Other</c:v>
                </c:pt>
                <c:pt idx="13">
                  <c:v>16-Other</c:v>
                </c:pt>
                <c:pt idx="14">
                  <c:v>16-Other</c:v>
                </c:pt>
                <c:pt idx="15">
                  <c:v>17-USGS</c:v>
                </c:pt>
                <c:pt idx="16">
                  <c:v>17-USGS</c:v>
                </c:pt>
                <c:pt idx="17">
                  <c:v>17-USGS</c:v>
                </c:pt>
                <c:pt idx="18">
                  <c:v>18-USGS</c:v>
                </c:pt>
                <c:pt idx="19">
                  <c:v>18-USGS</c:v>
                </c:pt>
                <c:pt idx="20">
                  <c:v>18-USGS</c:v>
                </c:pt>
              </c:strCache>
            </c:strRef>
          </c:cat>
          <c:val>
            <c:numRef>
              <c:f>'PSD for Samples 7, 8, 9'!$J$4:$J$24</c:f>
              <c:numCache>
                <c:formatCode>0.00</c:formatCode>
                <c:ptCount val="21"/>
                <c:pt idx="0">
                  <c:v>13.65</c:v>
                </c:pt>
                <c:pt idx="1">
                  <c:v>13.65</c:v>
                </c:pt>
                <c:pt idx="2">
                  <c:v>13.65</c:v>
                </c:pt>
                <c:pt idx="3">
                  <c:v>13.65</c:v>
                </c:pt>
                <c:pt idx="4">
                  <c:v>13.65</c:v>
                </c:pt>
                <c:pt idx="5">
                  <c:v>13.65</c:v>
                </c:pt>
                <c:pt idx="6">
                  <c:v>13.65</c:v>
                </c:pt>
                <c:pt idx="7">
                  <c:v>13.65</c:v>
                </c:pt>
                <c:pt idx="8">
                  <c:v>13.65</c:v>
                </c:pt>
                <c:pt idx="9">
                  <c:v>13.65</c:v>
                </c:pt>
                <c:pt idx="10">
                  <c:v>13.65</c:v>
                </c:pt>
                <c:pt idx="11">
                  <c:v>13.65</c:v>
                </c:pt>
                <c:pt idx="12">
                  <c:v>13.65</c:v>
                </c:pt>
                <c:pt idx="13">
                  <c:v>13.65</c:v>
                </c:pt>
                <c:pt idx="14">
                  <c:v>13.65</c:v>
                </c:pt>
                <c:pt idx="15">
                  <c:v>13.65</c:v>
                </c:pt>
                <c:pt idx="16">
                  <c:v>13.65</c:v>
                </c:pt>
                <c:pt idx="17">
                  <c:v>13.65</c:v>
                </c:pt>
                <c:pt idx="18">
                  <c:v>13.65</c:v>
                </c:pt>
                <c:pt idx="19">
                  <c:v>13.65</c:v>
                </c:pt>
                <c:pt idx="20">
                  <c:v>13.65</c:v>
                </c:pt>
              </c:numCache>
            </c:numRef>
          </c:val>
          <c:smooth val="0"/>
        </c:ser>
        <c:ser>
          <c:idx val="4"/>
          <c:order val="2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'PSD for Samples 7, 8, 9'!$B$4:$B$24</c:f>
              <c:strCache>
                <c:ptCount val="2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13-Other</c:v>
                </c:pt>
                <c:pt idx="4">
                  <c:v>13-Other</c:v>
                </c:pt>
                <c:pt idx="5">
                  <c:v>13-Other</c:v>
                </c:pt>
                <c:pt idx="6">
                  <c:v>14-USGS</c:v>
                </c:pt>
                <c:pt idx="7">
                  <c:v>14-USGS</c:v>
                </c:pt>
                <c:pt idx="8">
                  <c:v>14-USGS</c:v>
                </c:pt>
                <c:pt idx="9">
                  <c:v>15-USGS</c:v>
                </c:pt>
                <c:pt idx="10">
                  <c:v>15-USGS</c:v>
                </c:pt>
                <c:pt idx="11">
                  <c:v>15-USGS</c:v>
                </c:pt>
                <c:pt idx="12">
                  <c:v>16-Other</c:v>
                </c:pt>
                <c:pt idx="13">
                  <c:v>16-Other</c:v>
                </c:pt>
                <c:pt idx="14">
                  <c:v>16-Other</c:v>
                </c:pt>
                <c:pt idx="15">
                  <c:v>17-USGS</c:v>
                </c:pt>
                <c:pt idx="16">
                  <c:v>17-USGS</c:v>
                </c:pt>
                <c:pt idx="17">
                  <c:v>17-USGS</c:v>
                </c:pt>
                <c:pt idx="18">
                  <c:v>18-USGS</c:v>
                </c:pt>
                <c:pt idx="19">
                  <c:v>18-USGS</c:v>
                </c:pt>
                <c:pt idx="20">
                  <c:v>18-USGS</c:v>
                </c:pt>
              </c:strCache>
            </c:strRef>
          </c:cat>
          <c:val>
            <c:numRef>
              <c:f>'PSD for Samples 7, 8, 9'!$K$4:$K$24</c:f>
              <c:numCache>
                <c:formatCode>0.00</c:formatCode>
                <c:ptCount val="21"/>
                <c:pt idx="0">
                  <c:v>-14.203965900667159</c:v>
                </c:pt>
                <c:pt idx="1">
                  <c:v>-14.203965900667159</c:v>
                </c:pt>
                <c:pt idx="2">
                  <c:v>-14.203965900667159</c:v>
                </c:pt>
                <c:pt idx="3">
                  <c:v>-14.203965900667159</c:v>
                </c:pt>
                <c:pt idx="4">
                  <c:v>-14.203965900667159</c:v>
                </c:pt>
                <c:pt idx="5">
                  <c:v>-14.203965900667159</c:v>
                </c:pt>
                <c:pt idx="6">
                  <c:v>-14.203965900667159</c:v>
                </c:pt>
                <c:pt idx="7">
                  <c:v>-14.203965900667159</c:v>
                </c:pt>
                <c:pt idx="8">
                  <c:v>-14.203965900667159</c:v>
                </c:pt>
                <c:pt idx="9">
                  <c:v>-14.203965900667159</c:v>
                </c:pt>
                <c:pt idx="10">
                  <c:v>-14.203965900667159</c:v>
                </c:pt>
                <c:pt idx="11">
                  <c:v>-14.203965900667159</c:v>
                </c:pt>
                <c:pt idx="12">
                  <c:v>-14.203965900667159</c:v>
                </c:pt>
                <c:pt idx="13">
                  <c:v>-14.203965900667159</c:v>
                </c:pt>
                <c:pt idx="14">
                  <c:v>-14.203965900667159</c:v>
                </c:pt>
                <c:pt idx="15">
                  <c:v>-14.203965900667159</c:v>
                </c:pt>
                <c:pt idx="16">
                  <c:v>-14.203965900667159</c:v>
                </c:pt>
                <c:pt idx="17">
                  <c:v>-14.203965900667159</c:v>
                </c:pt>
                <c:pt idx="18">
                  <c:v>-14.203965900667159</c:v>
                </c:pt>
                <c:pt idx="19">
                  <c:v>-14.203965900667159</c:v>
                </c:pt>
                <c:pt idx="20">
                  <c:v>-14.203965900667159</c:v>
                </c:pt>
              </c:numCache>
            </c:numRef>
          </c:val>
          <c:smooth val="0"/>
        </c:ser>
        <c:ser>
          <c:idx val="5"/>
          <c:order val="3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'PSD for Samples 7, 8, 9'!$B$4:$B$24</c:f>
              <c:strCache>
                <c:ptCount val="2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13-Other</c:v>
                </c:pt>
                <c:pt idx="4">
                  <c:v>13-Other</c:v>
                </c:pt>
                <c:pt idx="5">
                  <c:v>13-Other</c:v>
                </c:pt>
                <c:pt idx="6">
                  <c:v>14-USGS</c:v>
                </c:pt>
                <c:pt idx="7">
                  <c:v>14-USGS</c:v>
                </c:pt>
                <c:pt idx="8">
                  <c:v>14-USGS</c:v>
                </c:pt>
                <c:pt idx="9">
                  <c:v>15-USGS</c:v>
                </c:pt>
                <c:pt idx="10">
                  <c:v>15-USGS</c:v>
                </c:pt>
                <c:pt idx="11">
                  <c:v>15-USGS</c:v>
                </c:pt>
                <c:pt idx="12">
                  <c:v>16-Other</c:v>
                </c:pt>
                <c:pt idx="13">
                  <c:v>16-Other</c:v>
                </c:pt>
                <c:pt idx="14">
                  <c:v>16-Other</c:v>
                </c:pt>
                <c:pt idx="15">
                  <c:v>17-USGS</c:v>
                </c:pt>
                <c:pt idx="16">
                  <c:v>17-USGS</c:v>
                </c:pt>
                <c:pt idx="17">
                  <c:v>17-USGS</c:v>
                </c:pt>
                <c:pt idx="18">
                  <c:v>18-USGS</c:v>
                </c:pt>
                <c:pt idx="19">
                  <c:v>18-USGS</c:v>
                </c:pt>
                <c:pt idx="20">
                  <c:v>18-USGS</c:v>
                </c:pt>
              </c:strCache>
            </c:strRef>
          </c:cat>
          <c:val>
            <c:numRef>
              <c:f>'PSD for Samples 7, 8, 9'!$L$4:$L$24</c:f>
              <c:numCache>
                <c:formatCode>0.00</c:formatCode>
                <c:ptCount val="21"/>
                <c:pt idx="0">
                  <c:v>41.503965900667161</c:v>
                </c:pt>
                <c:pt idx="1">
                  <c:v>41.503965900667161</c:v>
                </c:pt>
                <c:pt idx="2">
                  <c:v>41.503965900667161</c:v>
                </c:pt>
                <c:pt idx="3">
                  <c:v>41.503965900667161</c:v>
                </c:pt>
                <c:pt idx="4">
                  <c:v>41.503965900667161</c:v>
                </c:pt>
                <c:pt idx="5">
                  <c:v>41.503965900667161</c:v>
                </c:pt>
                <c:pt idx="6">
                  <c:v>41.503965900667161</c:v>
                </c:pt>
                <c:pt idx="7">
                  <c:v>41.503965900667161</c:v>
                </c:pt>
                <c:pt idx="8">
                  <c:v>41.503965900667161</c:v>
                </c:pt>
                <c:pt idx="9">
                  <c:v>41.503965900667161</c:v>
                </c:pt>
                <c:pt idx="10">
                  <c:v>41.503965900667161</c:v>
                </c:pt>
                <c:pt idx="11">
                  <c:v>41.503965900667161</c:v>
                </c:pt>
                <c:pt idx="12">
                  <c:v>41.503965900667161</c:v>
                </c:pt>
                <c:pt idx="13">
                  <c:v>41.503965900667161</c:v>
                </c:pt>
                <c:pt idx="14">
                  <c:v>41.503965900667161</c:v>
                </c:pt>
                <c:pt idx="15">
                  <c:v>41.503965900667161</c:v>
                </c:pt>
                <c:pt idx="16">
                  <c:v>41.503965900667161</c:v>
                </c:pt>
                <c:pt idx="17">
                  <c:v>41.503965900667161</c:v>
                </c:pt>
                <c:pt idx="18">
                  <c:v>41.503965900667161</c:v>
                </c:pt>
                <c:pt idx="19">
                  <c:v>41.503965900667161</c:v>
                </c:pt>
                <c:pt idx="20">
                  <c:v>41.503965900667161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509640"/>
        <c:axId val="256343736"/>
      </c:lineChart>
      <c:catAx>
        <c:axId val="254509640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ID#</a:t>
                </a:r>
              </a:p>
            </c:rich>
          </c:tx>
          <c:layout>
            <c:manualLayout>
              <c:xMode val="edge"/>
              <c:yMode val="edge"/>
              <c:x val="0.49833517807605016"/>
              <c:y val="0.897226745544241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6343736"/>
        <c:crossesAt val="-30"/>
        <c:auto val="1"/>
        <c:lblAlgn val="ctr"/>
        <c:lblOffset val="100"/>
        <c:tickLblSkip val="3"/>
        <c:tickMarkSkip val="3"/>
        <c:noMultiLvlLbl val="0"/>
      </c:catAx>
      <c:valAx>
        <c:axId val="256343736"/>
        <c:scaling>
          <c:orientation val="minMax"/>
          <c:max val="60"/>
          <c:min val="-3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Reported Value</a:t>
                </a:r>
              </a:p>
            </c:rich>
          </c:tx>
          <c:layout>
            <c:manualLayout>
              <c:xMode val="edge"/>
              <c:yMode val="edge"/>
              <c:x val="1.1462857623224144E-2"/>
              <c:y val="0.4061990696843523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4509640"/>
        <c:crosses val="autoZero"/>
        <c:crossBetween val="between"/>
        <c:majorUnit val="5"/>
        <c:minorUnit val="5"/>
      </c:valAx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0.15480427046263345"/>
          <c:y val="0.94895287958115193"/>
          <c:w val="0.75355871886120995"/>
          <c:h val="3.7958115183246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0.bin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0070C0"/>
  </sheetPr>
  <sheetViews>
    <sheetView zoomScale="9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>
    <tabColor rgb="FFFF6600"/>
  </sheetPr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>
    <tabColor rgb="FFFF6600"/>
  </sheetPr>
  <sheetViews>
    <sheetView workbookViewId="0"/>
  </sheetViews>
  <pageMargins left="0.75" right="0.75" top="1" bottom="1" header="0.5" footer="0.5"/>
  <headerFooter alignWithMargins="0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>
    <tabColor rgb="FFFF6600"/>
  </sheetPr>
  <sheetViews>
    <sheetView workbookViewId="0"/>
  </sheetViews>
  <pageMargins left="0.75" right="0.75" top="1" bottom="1" header="0.5" footer="0.5"/>
  <headerFooter alignWithMargins="0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>
    <tabColor rgb="FFFF6600"/>
  </sheetPr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rgb="FF0070C0"/>
  </sheetPr>
  <sheetViews>
    <sheetView zoomScale="9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rgb="FF0070C0"/>
  </sheetPr>
  <sheetViews>
    <sheetView zoomScale="9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>
    <tabColor rgb="FF0070C0"/>
  </sheetPr>
  <sheetViews>
    <sheetView zoomScale="9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rgb="FF7030A0"/>
  </sheetPr>
  <sheetViews>
    <sheetView zoomScale="86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rgb="FFFF6600"/>
  </sheetPr>
  <sheetViews>
    <sheetView zoomScale="86" workbookViewId="0" zoomToFit="1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rgb="FFFF6600"/>
  </sheetPr>
  <sheetViews>
    <sheetView zoomScale="86" workbookViewId="0" zoomToFit="1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rgb="FFFF6600"/>
  </sheetPr>
  <sheetViews>
    <sheetView zoomScale="86" workbookViewId="0" zoomToFit="1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>
    <tabColor rgb="FFFF6600"/>
  </sheetPr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480060</xdr:colOff>
      <xdr:row>6</xdr:row>
      <xdr:rowOff>0</xdr:rowOff>
    </xdr:from>
    <xdr:to>
      <xdr:col>8</xdr:col>
      <xdr:colOff>487680</xdr:colOff>
      <xdr:row>13</xdr:row>
      <xdr:rowOff>99060</xdr:rowOff>
    </xdr:to>
    <xdr:sp macro="" textlink="">
      <xdr:nvSpPr>
        <xdr:cNvPr id="17" name="Line 1"/>
        <xdr:cNvSpPr>
          <a:spLocks noChangeShapeType="1"/>
        </xdr:cNvSpPr>
      </xdr:nvSpPr>
      <xdr:spPr bwMode="auto">
        <a:xfrm>
          <a:off x="7025640" y="1059180"/>
          <a:ext cx="7620" cy="1257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487680</xdr:colOff>
      <xdr:row>7</xdr:row>
      <xdr:rowOff>22860</xdr:rowOff>
    </xdr:from>
    <xdr:to>
      <xdr:col>7</xdr:col>
      <xdr:colOff>487680</xdr:colOff>
      <xdr:row>13</xdr:row>
      <xdr:rowOff>99060</xdr:rowOff>
    </xdr:to>
    <xdr:sp macro="" textlink="">
      <xdr:nvSpPr>
        <xdr:cNvPr id="18" name="Line 1"/>
        <xdr:cNvSpPr>
          <a:spLocks noChangeShapeType="1"/>
        </xdr:cNvSpPr>
      </xdr:nvSpPr>
      <xdr:spPr bwMode="auto">
        <a:xfrm>
          <a:off x="7261860" y="1493520"/>
          <a:ext cx="0" cy="14020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0.0696</cdr:x>
      <cdr:y>0.50917</cdr:y>
    </cdr:from>
    <cdr:to>
      <cdr:x>0.9652</cdr:x>
      <cdr:y>0.50917</cdr:y>
    </cdr:to>
    <cdr:cxnSp macro="">
      <cdr:nvCxnSpPr>
        <cdr:cNvPr id="3" name="Straight Connector 2"/>
        <cdr:cNvCxnSpPr/>
      </cdr:nvCxnSpPr>
      <cdr:spPr>
        <a:xfrm xmlns:a="http://schemas.openxmlformats.org/drawingml/2006/main">
          <a:off x="602512" y="3198628"/>
          <a:ext cx="7752907" cy="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56674" cy="628207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56674" cy="628207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56674" cy="628207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564880" cy="582168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564880" cy="582168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7888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7888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8564880" cy="582168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74593" cy="582804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0.48126</cdr:x>
      <cdr:y>0.20764</cdr:y>
    </cdr:from>
    <cdr:to>
      <cdr:x>0.58706</cdr:x>
      <cdr:y>0.30662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134478" y="1078104"/>
          <a:ext cx="914400" cy="6070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0.48079</cdr:x>
      <cdr:y>0.23841</cdr:y>
    </cdr:from>
    <cdr:to>
      <cdr:x>0.58584</cdr:x>
      <cdr:y>0.38702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124011" y="126651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0.48079</cdr:x>
      <cdr:y>0.21277</cdr:y>
    </cdr:from>
    <cdr:to>
      <cdr:x>0.58584</cdr:x>
      <cdr:y>0.36163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124010" y="110950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0.20215</cdr:x>
      <cdr:y>0.18678</cdr:y>
    </cdr:from>
    <cdr:to>
      <cdr:x>0.30879</cdr:x>
      <cdr:y>0.34368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1733340" y="108857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100">
              <a:solidFill>
                <a:srgbClr val="FF0000"/>
              </a:solidFill>
            </a:rPr>
            <a:t>^</a:t>
          </a:r>
        </a:p>
        <a:p xmlns:a="http://schemas.openxmlformats.org/drawingml/2006/main">
          <a:pPr algn="ctr"/>
          <a:r>
            <a:rPr lang="en-US" sz="1100">
              <a:solidFill>
                <a:srgbClr val="FF0000"/>
              </a:solidFill>
            </a:rPr>
            <a:t>data point</a:t>
          </a:r>
        </a:p>
        <a:p xmlns:a="http://schemas.openxmlformats.org/drawingml/2006/main">
          <a:pPr algn="ctr"/>
          <a:r>
            <a:rPr lang="en-US" sz="1100">
              <a:solidFill>
                <a:srgbClr val="FF0000"/>
              </a:solidFill>
            </a:rPr>
            <a:t>off chart at</a:t>
          </a:r>
        </a:p>
        <a:p xmlns:a="http://schemas.openxmlformats.org/drawingml/2006/main">
          <a:pPr algn="ctr"/>
          <a:r>
            <a:rPr lang="en-US" sz="1100">
              <a:solidFill>
                <a:srgbClr val="FF0000"/>
              </a:solidFill>
            </a:rPr>
            <a:t>38.59%</a:t>
          </a:r>
        </a:p>
      </cdr:txBody>
    </cdr:sp>
  </cdr:relSizeAnchor>
  <cdr:relSizeAnchor xmlns:cdr="http://schemas.openxmlformats.org/drawingml/2006/chartDrawing">
    <cdr:from>
      <cdr:x>0.24316</cdr:x>
      <cdr:y>0.62787</cdr:y>
    </cdr:from>
    <cdr:to>
      <cdr:x>0.3498</cdr:x>
      <cdr:y>0.78477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085034" y="365927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100">
              <a:solidFill>
                <a:srgbClr val="FF0000"/>
              </a:solidFill>
            </a:rPr>
            <a:t>data point</a:t>
          </a:r>
        </a:p>
        <a:p xmlns:a="http://schemas.openxmlformats.org/drawingml/2006/main">
          <a:pPr algn="ctr"/>
          <a:r>
            <a:rPr lang="en-US" sz="1100">
              <a:solidFill>
                <a:srgbClr val="FF0000"/>
              </a:solidFill>
            </a:rPr>
            <a:t>off chart at</a:t>
          </a:r>
        </a:p>
        <a:p xmlns:a="http://schemas.openxmlformats.org/drawingml/2006/main">
          <a:pPr algn="ctr"/>
          <a:r>
            <a:rPr lang="en-US" sz="1100">
              <a:solidFill>
                <a:srgbClr val="FF0000"/>
              </a:solidFill>
            </a:rPr>
            <a:t>-41.32%</a:t>
          </a:r>
        </a:p>
        <a:p xmlns:a="http://schemas.openxmlformats.org/drawingml/2006/main">
          <a:pPr algn="ctr"/>
          <a:r>
            <a:rPr lang="en-US" sz="1100">
              <a:solidFill>
                <a:srgbClr val="FF0000"/>
              </a:solidFill>
            </a:rPr>
            <a:t>v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74593" cy="582804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0.13541</cdr:x>
      <cdr:y>0.65019</cdr:y>
    </cdr:from>
    <cdr:to>
      <cdr:x>0.24246</cdr:x>
      <cdr:y>0.8008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151374" y="378906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0.86816</cdr:x>
      <cdr:y>0.83621</cdr:y>
    </cdr:from>
    <cdr:to>
      <cdr:x>0.9748</cdr:x>
      <cdr:y>0.9931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444153" y="48734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100">
              <a:solidFill>
                <a:srgbClr val="FF0000"/>
              </a:solidFill>
            </a:rPr>
            <a:t>data point</a:t>
          </a:r>
        </a:p>
        <a:p xmlns:a="http://schemas.openxmlformats.org/drawingml/2006/main">
          <a:pPr algn="ctr"/>
          <a:r>
            <a:rPr lang="en-US" sz="1100">
              <a:solidFill>
                <a:srgbClr val="FF0000"/>
              </a:solidFill>
            </a:rPr>
            <a:t>off chart at</a:t>
          </a:r>
        </a:p>
        <a:p xmlns:a="http://schemas.openxmlformats.org/drawingml/2006/main">
          <a:pPr algn="ctr"/>
          <a:r>
            <a:rPr lang="en-US" sz="1100">
              <a:solidFill>
                <a:srgbClr val="FF0000"/>
              </a:solidFill>
            </a:rPr>
            <a:t>-94.62%</a:t>
          </a:r>
        </a:p>
        <a:p xmlns:a="http://schemas.openxmlformats.org/drawingml/2006/main">
          <a:pPr algn="ctr"/>
          <a:r>
            <a:rPr lang="en-US" sz="1100">
              <a:solidFill>
                <a:srgbClr val="FF0000"/>
              </a:solidFill>
            </a:rPr>
            <a:t>v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74593" cy="582804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0.5298</cdr:x>
      <cdr:y>0.27406</cdr:y>
    </cdr:from>
    <cdr:to>
      <cdr:x>0.63559</cdr:x>
      <cdr:y>0.42291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553159" y="148631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0.52858</cdr:x>
      <cdr:y>0.2756</cdr:y>
    </cdr:from>
    <cdr:to>
      <cdr:x>0.63437</cdr:x>
      <cdr:y>0.42471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542692" y="149678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0.50321</cdr:x>
      <cdr:y>0.28431</cdr:y>
    </cdr:from>
    <cdr:to>
      <cdr:x>0.60901</cdr:x>
      <cdr:y>0.43342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322885" y="154912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74593" cy="582804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56674" cy="628207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queryTables/queryTable1.xml><?xml version="1.0" encoding="utf-8"?>
<queryTable xmlns="http://schemas.openxmlformats.org/spreadsheetml/2006/main" name="65mg" connectionId="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2222mg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00"/>
  </sheetPr>
  <dimension ref="A1:L28"/>
  <sheetViews>
    <sheetView tabSelected="1" workbookViewId="0">
      <selection activeCell="AA1" sqref="AA1"/>
    </sheetView>
  </sheetViews>
  <sheetFormatPr defaultColWidth="9.109375" defaultRowHeight="13.2" x14ac:dyDescent="0.25"/>
  <cols>
    <col min="1" max="1" width="12.33203125" style="12" customWidth="1"/>
    <col min="2" max="2" width="12.109375" style="12" customWidth="1"/>
    <col min="3" max="4" width="12.5546875" style="12" customWidth="1"/>
    <col min="5" max="5" width="7.109375" style="135" bestFit="1" customWidth="1"/>
    <col min="6" max="6" width="12.33203125" style="12" customWidth="1"/>
    <col min="7" max="7" width="11.44140625" style="12" customWidth="1"/>
    <col min="8" max="8" width="15" style="12" customWidth="1"/>
    <col min="9" max="9" width="14" style="12" bestFit="1" customWidth="1"/>
    <col min="10" max="10" width="12.33203125" style="12" bestFit="1" customWidth="1"/>
    <col min="11" max="16384" width="9.109375" style="12"/>
  </cols>
  <sheetData>
    <row r="1" spans="1:12" ht="18" x14ac:dyDescent="0.35">
      <c r="A1" s="73" t="s">
        <v>134</v>
      </c>
      <c r="B1" s="93"/>
      <c r="C1" s="94"/>
      <c r="D1" s="94"/>
      <c r="E1" s="132"/>
      <c r="F1" s="74"/>
      <c r="G1" s="95" t="s">
        <v>135</v>
      </c>
      <c r="H1" s="75"/>
      <c r="I1" s="76"/>
      <c r="J1" s="75"/>
    </row>
    <row r="2" spans="1:12" ht="12.75" customHeight="1" x14ac:dyDescent="0.35">
      <c r="A2" s="73"/>
      <c r="B2" s="93"/>
      <c r="C2" s="94"/>
      <c r="D2" s="94"/>
      <c r="E2" s="132"/>
      <c r="F2" s="74"/>
      <c r="G2" s="95"/>
      <c r="H2" s="75"/>
      <c r="I2" s="76"/>
      <c r="J2" s="75"/>
    </row>
    <row r="3" spans="1:12" x14ac:dyDescent="0.25">
      <c r="A3" s="75"/>
      <c r="B3" s="96"/>
      <c r="C3" s="96"/>
      <c r="D3" s="96"/>
      <c r="E3" s="95"/>
      <c r="F3" s="75"/>
      <c r="G3" s="95"/>
      <c r="H3" s="75"/>
      <c r="I3" s="76"/>
      <c r="J3" s="75"/>
    </row>
    <row r="4" spans="1:12" x14ac:dyDescent="0.25">
      <c r="A4" s="75"/>
      <c r="B4" s="98" t="s">
        <v>85</v>
      </c>
      <c r="C4" s="98" t="s">
        <v>88</v>
      </c>
      <c r="D4" s="98" t="s">
        <v>104</v>
      </c>
      <c r="E4" s="97"/>
      <c r="F4" s="66" t="s">
        <v>87</v>
      </c>
      <c r="G4" s="97" t="s">
        <v>87</v>
      </c>
      <c r="H4" s="75"/>
      <c r="I4" s="76"/>
      <c r="J4" s="75"/>
    </row>
    <row r="5" spans="1:12" ht="13.8" thickBot="1" x14ac:dyDescent="0.3">
      <c r="A5" s="68" t="s">
        <v>48</v>
      </c>
      <c r="B5" s="99" t="s">
        <v>86</v>
      </c>
      <c r="C5" s="99" t="s">
        <v>86</v>
      </c>
      <c r="D5" s="99" t="s">
        <v>86</v>
      </c>
      <c r="E5" s="100" t="s">
        <v>136</v>
      </c>
      <c r="F5" s="68" t="s">
        <v>137</v>
      </c>
      <c r="G5" s="100" t="s">
        <v>89</v>
      </c>
      <c r="H5" s="66" t="s">
        <v>6</v>
      </c>
      <c r="I5" s="66" t="s">
        <v>10</v>
      </c>
      <c r="J5" s="75"/>
      <c r="K5" s="6"/>
      <c r="L5" s="6"/>
    </row>
    <row r="6" spans="1:12" ht="12.75" customHeight="1" thickTop="1" x14ac:dyDescent="0.25">
      <c r="A6" s="66">
        <v>1</v>
      </c>
      <c r="B6" s="6">
        <v>10</v>
      </c>
      <c r="C6" s="6">
        <v>10</v>
      </c>
      <c r="D6" s="102">
        <f>SUM(B6+C6)</f>
        <v>20</v>
      </c>
      <c r="E6" s="102">
        <f>(C6/D6)*100</f>
        <v>50</v>
      </c>
      <c r="F6" s="136">
        <v>0.45</v>
      </c>
      <c r="G6" s="102">
        <f>(D6/F6)</f>
        <v>44.444444444444443</v>
      </c>
      <c r="H6" s="126" t="s">
        <v>128</v>
      </c>
      <c r="I6" s="67" t="s">
        <v>90</v>
      </c>
      <c r="J6" s="75"/>
      <c r="K6" s="6"/>
      <c r="L6" s="6"/>
    </row>
    <row r="7" spans="1:12" x14ac:dyDescent="0.25">
      <c r="A7" s="66">
        <v>2</v>
      </c>
      <c r="B7" s="6">
        <v>20</v>
      </c>
      <c r="C7" s="6">
        <v>10</v>
      </c>
      <c r="D7" s="102">
        <f t="shared" ref="D7:D14" si="0">SUM(B7+C7)</f>
        <v>30</v>
      </c>
      <c r="E7" s="102">
        <f t="shared" ref="E7:E14" si="1">(C7/D7)*100</f>
        <v>33.333333333333329</v>
      </c>
      <c r="F7" s="136">
        <v>0.45</v>
      </c>
      <c r="G7" s="102">
        <f t="shared" ref="G7:G14" si="2">(D7/F7)</f>
        <v>66.666666666666671</v>
      </c>
      <c r="H7" s="126" t="s">
        <v>129</v>
      </c>
      <c r="J7" s="75"/>
      <c r="K7" s="6"/>
      <c r="L7" s="6"/>
    </row>
    <row r="8" spans="1:12" x14ac:dyDescent="0.25">
      <c r="A8" s="66">
        <v>3</v>
      </c>
      <c r="B8" s="6">
        <v>30</v>
      </c>
      <c r="C8" s="6">
        <v>10</v>
      </c>
      <c r="D8" s="102">
        <f t="shared" si="0"/>
        <v>40</v>
      </c>
      <c r="E8" s="102">
        <f t="shared" si="1"/>
        <v>25</v>
      </c>
      <c r="F8" s="136">
        <v>0.45</v>
      </c>
      <c r="G8" s="102">
        <f t="shared" si="2"/>
        <v>88.888888888888886</v>
      </c>
      <c r="H8" s="126"/>
      <c r="I8" s="67"/>
      <c r="J8" s="75"/>
      <c r="K8" s="6"/>
      <c r="L8" s="6"/>
    </row>
    <row r="9" spans="1:12" ht="12.75" customHeight="1" x14ac:dyDescent="0.25">
      <c r="A9" s="66">
        <v>4</v>
      </c>
      <c r="B9" s="6">
        <v>40</v>
      </c>
      <c r="C9" s="6">
        <v>10</v>
      </c>
      <c r="D9" s="102">
        <f t="shared" si="0"/>
        <v>50</v>
      </c>
      <c r="E9" s="102">
        <f t="shared" si="1"/>
        <v>20</v>
      </c>
      <c r="F9" s="136">
        <v>0.45</v>
      </c>
      <c r="G9" s="102">
        <f t="shared" si="2"/>
        <v>111.11111111111111</v>
      </c>
      <c r="H9" s="126"/>
      <c r="I9" s="67"/>
      <c r="J9" s="75"/>
      <c r="K9" s="6"/>
      <c r="L9" s="6"/>
    </row>
    <row r="10" spans="1:12" x14ac:dyDescent="0.25">
      <c r="A10" s="66">
        <v>5</v>
      </c>
      <c r="B10" s="6">
        <v>85</v>
      </c>
      <c r="C10" s="6">
        <v>15</v>
      </c>
      <c r="D10" s="102">
        <f t="shared" si="0"/>
        <v>100</v>
      </c>
      <c r="E10" s="102">
        <f t="shared" si="1"/>
        <v>15</v>
      </c>
      <c r="F10" s="136">
        <v>0.45</v>
      </c>
      <c r="G10" s="102">
        <f t="shared" si="2"/>
        <v>222.22222222222223</v>
      </c>
      <c r="H10" s="126"/>
      <c r="I10" s="67"/>
      <c r="J10" s="75"/>
      <c r="K10" s="6"/>
      <c r="L10" s="6"/>
    </row>
    <row r="11" spans="1:12" x14ac:dyDescent="0.25">
      <c r="A11" s="66">
        <v>6</v>
      </c>
      <c r="B11" s="6">
        <v>120</v>
      </c>
      <c r="C11" s="6">
        <v>20</v>
      </c>
      <c r="D11" s="102">
        <f t="shared" si="0"/>
        <v>140</v>
      </c>
      <c r="E11" s="102">
        <f t="shared" si="1"/>
        <v>14.285714285714285</v>
      </c>
      <c r="F11" s="136">
        <v>0.45</v>
      </c>
      <c r="G11" s="102">
        <f t="shared" si="2"/>
        <v>311.11111111111109</v>
      </c>
      <c r="H11" s="126"/>
      <c r="I11" s="67"/>
      <c r="J11" s="75"/>
      <c r="K11" s="6"/>
      <c r="L11" s="6"/>
    </row>
    <row r="12" spans="1:12" ht="12.75" customHeight="1" x14ac:dyDescent="0.25">
      <c r="A12" s="66">
        <v>7</v>
      </c>
      <c r="B12" s="6">
        <v>250</v>
      </c>
      <c r="C12" s="6">
        <v>40</v>
      </c>
      <c r="D12" s="102">
        <f t="shared" si="0"/>
        <v>290</v>
      </c>
      <c r="E12" s="102">
        <f t="shared" si="1"/>
        <v>13.793103448275861</v>
      </c>
      <c r="F12" s="136">
        <v>0.45</v>
      </c>
      <c r="G12" s="102">
        <f t="shared" si="2"/>
        <v>644.44444444444446</v>
      </c>
      <c r="H12" s="127"/>
      <c r="I12" s="65"/>
      <c r="J12" s="75"/>
      <c r="K12" s="6"/>
      <c r="L12" s="6"/>
    </row>
    <row r="13" spans="1:12" x14ac:dyDescent="0.25">
      <c r="A13" s="66">
        <v>8</v>
      </c>
      <c r="B13" s="6">
        <v>425</v>
      </c>
      <c r="C13" s="6">
        <v>75</v>
      </c>
      <c r="D13" s="102">
        <f t="shared" si="0"/>
        <v>500</v>
      </c>
      <c r="E13" s="102">
        <f t="shared" si="1"/>
        <v>15</v>
      </c>
      <c r="F13" s="136">
        <v>0.45</v>
      </c>
      <c r="G13" s="102">
        <f t="shared" si="2"/>
        <v>1111.1111111111111</v>
      </c>
      <c r="H13" s="127"/>
      <c r="I13" s="65"/>
      <c r="J13" s="75"/>
      <c r="K13" s="6"/>
      <c r="L13" s="6"/>
    </row>
    <row r="14" spans="1:12" x14ac:dyDescent="0.25">
      <c r="A14" s="66">
        <v>9</v>
      </c>
      <c r="B14" s="6">
        <v>1550</v>
      </c>
      <c r="C14" s="6">
        <v>250</v>
      </c>
      <c r="D14" s="102">
        <f t="shared" si="0"/>
        <v>1800</v>
      </c>
      <c r="E14" s="102">
        <f t="shared" si="1"/>
        <v>13.888888888888889</v>
      </c>
      <c r="F14" s="136">
        <v>0.45</v>
      </c>
      <c r="G14" s="102">
        <f t="shared" si="2"/>
        <v>4000</v>
      </c>
      <c r="H14" s="127"/>
      <c r="I14" s="65"/>
      <c r="J14" s="75"/>
      <c r="K14" s="6"/>
      <c r="L14" s="6"/>
    </row>
    <row r="15" spans="1:12" x14ac:dyDescent="0.25">
      <c r="A15" s="67"/>
      <c r="B15" s="101"/>
      <c r="C15" s="101"/>
      <c r="D15" s="101"/>
      <c r="E15" s="102"/>
      <c r="F15" s="67"/>
      <c r="G15" s="102"/>
      <c r="H15" s="67"/>
      <c r="I15" s="76"/>
      <c r="J15" s="65"/>
      <c r="K15" s="6"/>
      <c r="L15" s="6"/>
    </row>
    <row r="16" spans="1:12" x14ac:dyDescent="0.25">
      <c r="A16" s="105" t="s">
        <v>152</v>
      </c>
      <c r="B16" s="103"/>
      <c r="C16" s="103"/>
      <c r="D16" s="103"/>
      <c r="E16" s="104"/>
      <c r="F16" s="77"/>
      <c r="G16" s="104"/>
      <c r="H16" s="77"/>
      <c r="I16" s="105"/>
      <c r="J16" s="106"/>
      <c r="K16" s="6"/>
      <c r="L16" s="6"/>
    </row>
    <row r="17" spans="1:12" x14ac:dyDescent="0.25">
      <c r="A17" s="77"/>
      <c r="B17" s="77"/>
      <c r="C17" s="77"/>
      <c r="D17" s="77"/>
      <c r="E17" s="104"/>
      <c r="F17" s="77"/>
      <c r="G17" s="77"/>
      <c r="H17" s="77"/>
      <c r="I17" s="78"/>
      <c r="J17" s="65"/>
      <c r="K17" s="6"/>
      <c r="L17" s="6"/>
    </row>
    <row r="18" spans="1:12" ht="15.6" x14ac:dyDescent="0.3">
      <c r="A18" s="79"/>
      <c r="B18" s="80"/>
      <c r="C18" s="81"/>
      <c r="D18" s="81"/>
      <c r="E18" s="133"/>
      <c r="F18" s="13"/>
      <c r="G18" s="81"/>
      <c r="H18" s="81"/>
      <c r="I18" s="82"/>
      <c r="J18" s="64"/>
      <c r="K18" s="64"/>
      <c r="L18" s="64"/>
    </row>
    <row r="19" spans="1:12" x14ac:dyDescent="0.25">
      <c r="A19" s="80"/>
      <c r="B19" s="80"/>
      <c r="C19" s="81"/>
      <c r="D19" s="81"/>
      <c r="E19" s="133"/>
      <c r="F19" s="81"/>
      <c r="G19" s="81"/>
      <c r="H19" s="81"/>
      <c r="I19" s="82"/>
      <c r="J19" s="64"/>
      <c r="K19" s="64"/>
      <c r="L19" s="64"/>
    </row>
    <row r="20" spans="1:12" x14ac:dyDescent="0.25">
      <c r="A20" s="83"/>
      <c r="B20" s="83"/>
      <c r="C20" s="81"/>
      <c r="D20" s="81"/>
      <c r="E20" s="133"/>
      <c r="F20" s="83"/>
      <c r="G20" s="84"/>
      <c r="H20" s="84"/>
      <c r="I20" s="82"/>
      <c r="J20" s="64"/>
      <c r="K20" s="64"/>
      <c r="L20" s="64"/>
    </row>
    <row r="21" spans="1:12" x14ac:dyDescent="0.25">
      <c r="A21" s="83"/>
      <c r="B21" s="84"/>
      <c r="C21" s="14"/>
      <c r="D21" s="14"/>
      <c r="E21" s="134"/>
      <c r="F21" s="83"/>
      <c r="G21" s="84"/>
      <c r="H21" s="84"/>
      <c r="I21" s="81"/>
      <c r="J21" s="64"/>
      <c r="K21" s="64"/>
      <c r="L21" s="64"/>
    </row>
    <row r="22" spans="1:12" x14ac:dyDescent="0.25">
      <c r="A22" s="85"/>
      <c r="B22" s="86"/>
      <c r="C22" s="14"/>
      <c r="D22" s="14"/>
      <c r="E22" s="134"/>
      <c r="F22" s="85"/>
      <c r="G22" s="87"/>
      <c r="H22" s="20"/>
      <c r="I22" s="14"/>
    </row>
    <row r="23" spans="1:12" x14ac:dyDescent="0.25">
      <c r="A23" s="85"/>
      <c r="B23" s="86"/>
      <c r="C23" s="14"/>
      <c r="D23" s="14"/>
      <c r="E23" s="134"/>
      <c r="F23" s="85"/>
      <c r="G23" s="87"/>
      <c r="H23" s="20"/>
      <c r="I23" s="14"/>
    </row>
    <row r="24" spans="1:12" x14ac:dyDescent="0.25">
      <c r="A24" s="85"/>
      <c r="B24" s="86"/>
      <c r="C24" s="14"/>
      <c r="D24" s="14"/>
      <c r="E24" s="134"/>
      <c r="F24" s="85"/>
      <c r="G24" s="87"/>
      <c r="H24" s="20"/>
      <c r="I24" s="14"/>
    </row>
    <row r="25" spans="1:12" x14ac:dyDescent="0.25">
      <c r="A25" s="85"/>
      <c r="B25" s="86"/>
      <c r="C25" s="14"/>
      <c r="D25" s="14"/>
      <c r="E25" s="134"/>
      <c r="F25" s="85"/>
      <c r="G25" s="87"/>
      <c r="H25" s="20"/>
      <c r="I25" s="14"/>
    </row>
    <row r="26" spans="1:12" x14ac:dyDescent="0.25">
      <c r="A26" s="85"/>
      <c r="B26" s="86"/>
      <c r="C26" s="14"/>
      <c r="D26" s="14"/>
      <c r="E26" s="134"/>
      <c r="F26" s="85"/>
      <c r="G26" s="87"/>
      <c r="H26" s="20"/>
      <c r="I26" s="14"/>
    </row>
    <row r="27" spans="1:12" x14ac:dyDescent="0.25">
      <c r="A27" s="85"/>
      <c r="B27" s="86"/>
      <c r="C27" s="14"/>
      <c r="D27" s="14"/>
      <c r="E27" s="134"/>
      <c r="F27" s="85"/>
      <c r="G27" s="87"/>
      <c r="H27" s="20"/>
      <c r="I27" s="14"/>
    </row>
    <row r="28" spans="1:12" x14ac:dyDescent="0.25">
      <c r="A28" s="14"/>
      <c r="B28" s="14"/>
      <c r="C28" s="14"/>
      <c r="D28" s="14"/>
      <c r="E28" s="134"/>
      <c r="F28" s="14"/>
      <c r="G28" s="14"/>
      <c r="H28" s="14"/>
      <c r="I28" s="88"/>
    </row>
  </sheetData>
  <phoneticPr fontId="12" type="noConversion"/>
  <pageMargins left="0.75" right="0.75" top="1" bottom="1" header="0.5" footer="0.5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17"/>
    <pageSetUpPr fitToPage="1"/>
  </sheetPr>
  <dimension ref="A1:BA20"/>
  <sheetViews>
    <sheetView workbookViewId="0">
      <selection activeCell="AA1" sqref="AA1"/>
    </sheetView>
  </sheetViews>
  <sheetFormatPr defaultColWidth="9.109375" defaultRowHeight="13.2" x14ac:dyDescent="0.25"/>
  <cols>
    <col min="1" max="1" width="17.6640625" style="17" customWidth="1"/>
    <col min="2" max="4" width="9.33203125" style="17" customWidth="1"/>
    <col min="5" max="5" width="12.109375" style="17" customWidth="1"/>
    <col min="6" max="6" width="11.109375" style="17" customWidth="1"/>
    <col min="7" max="8" width="9.33203125" style="17" customWidth="1"/>
    <col min="9" max="9" width="12.109375" style="17" customWidth="1"/>
    <col min="10" max="12" width="9.33203125" style="17" customWidth="1"/>
    <col min="13" max="13" width="12.109375" style="17" customWidth="1"/>
    <col min="14" max="16384" width="9.109375" style="17"/>
  </cols>
  <sheetData>
    <row r="1" spans="1:53" s="12" customFormat="1" ht="17.399999999999999" x14ac:dyDescent="0.3">
      <c r="A1" s="34" t="s">
        <v>32</v>
      </c>
      <c r="B1" s="6"/>
      <c r="C1" s="6"/>
      <c r="D1" s="6"/>
      <c r="E1" s="7"/>
      <c r="F1" s="8"/>
      <c r="G1" s="9"/>
      <c r="H1" s="9"/>
      <c r="I1" s="9"/>
      <c r="J1" s="6"/>
      <c r="K1" s="6"/>
      <c r="L1" s="10"/>
      <c r="M1" s="10"/>
      <c r="N1" s="10"/>
      <c r="O1" s="10"/>
      <c r="P1" s="6"/>
      <c r="Q1" s="6"/>
      <c r="R1" s="6"/>
      <c r="S1" s="6"/>
      <c r="T1" s="6"/>
      <c r="U1" s="6"/>
      <c r="V1" s="10"/>
      <c r="W1" s="11"/>
      <c r="X1" s="6"/>
      <c r="Y1" s="10"/>
      <c r="Z1" s="11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</row>
    <row r="2" spans="1:53" s="12" customFormat="1" ht="15.6" x14ac:dyDescent="0.3">
      <c r="A2" s="13" t="s">
        <v>138</v>
      </c>
      <c r="B2" s="13"/>
      <c r="C2" s="14"/>
      <c r="D2" s="14"/>
      <c r="E2" s="15"/>
      <c r="F2" s="16"/>
      <c r="G2" s="14"/>
      <c r="H2" s="15"/>
      <c r="I2" s="16"/>
      <c r="J2" s="14"/>
      <c r="K2" s="15"/>
      <c r="L2" s="10"/>
      <c r="M2" s="10"/>
      <c r="N2" s="10"/>
      <c r="O2" s="6"/>
      <c r="P2" s="6"/>
      <c r="Q2" s="6"/>
      <c r="R2" s="6"/>
      <c r="S2" s="6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</row>
    <row r="4" spans="1:53" ht="13.8" thickBot="1" x14ac:dyDescent="0.3">
      <c r="A4" s="18" t="s">
        <v>146</v>
      </c>
    </row>
    <row r="5" spans="1:53" ht="16.2" thickBot="1" x14ac:dyDescent="0.35">
      <c r="A5" s="170" t="s">
        <v>30</v>
      </c>
      <c r="B5" s="171"/>
      <c r="C5" s="171"/>
      <c r="D5" s="171"/>
      <c r="E5" s="172"/>
      <c r="F5" s="172"/>
      <c r="G5" s="172"/>
      <c r="H5" s="172"/>
      <c r="I5" s="173"/>
    </row>
    <row r="6" spans="1:53" ht="14.4" thickTop="1" thickBot="1" x14ac:dyDescent="0.3">
      <c r="A6" s="164" t="s">
        <v>31</v>
      </c>
      <c r="B6" s="165"/>
      <c r="C6" s="165"/>
      <c r="D6" s="166"/>
      <c r="E6" s="167" t="s">
        <v>122</v>
      </c>
      <c r="F6" s="168"/>
      <c r="G6" s="168"/>
      <c r="H6" s="168"/>
      <c r="I6" s="169"/>
      <c r="M6" s="19"/>
      <c r="N6" s="19"/>
      <c r="O6" s="19"/>
      <c r="P6" s="19"/>
      <c r="Q6" s="19"/>
      <c r="R6" s="19"/>
      <c r="S6" s="19"/>
      <c r="T6" s="19"/>
      <c r="U6" s="19"/>
    </row>
    <row r="7" spans="1:53" x14ac:dyDescent="0.25">
      <c r="A7" s="180" t="s">
        <v>98</v>
      </c>
      <c r="B7" s="181"/>
      <c r="C7" s="181"/>
      <c r="D7" s="181"/>
      <c r="E7" s="174" t="s">
        <v>78</v>
      </c>
      <c r="F7" s="175"/>
      <c r="G7" s="175"/>
      <c r="H7" s="175"/>
      <c r="I7" s="176"/>
      <c r="M7" s="19"/>
      <c r="N7" s="163"/>
      <c r="O7" s="163"/>
      <c r="P7" s="163"/>
      <c r="Q7" s="163"/>
      <c r="R7" s="163"/>
      <c r="S7" s="19"/>
      <c r="T7" s="19"/>
      <c r="U7" s="19"/>
    </row>
    <row r="8" spans="1:53" x14ac:dyDescent="0.25">
      <c r="A8" s="177" t="s">
        <v>91</v>
      </c>
      <c r="B8" s="178"/>
      <c r="C8" s="178"/>
      <c r="D8" s="178"/>
      <c r="E8" s="160" t="s">
        <v>77</v>
      </c>
      <c r="F8" s="161"/>
      <c r="G8" s="161"/>
      <c r="H8" s="161"/>
      <c r="I8" s="162"/>
      <c r="M8" s="19"/>
      <c r="N8" s="163"/>
      <c r="O8" s="163"/>
      <c r="P8" s="163"/>
      <c r="Q8" s="163"/>
      <c r="R8" s="163"/>
      <c r="S8" s="19"/>
      <c r="T8" s="19"/>
      <c r="U8" s="19"/>
    </row>
    <row r="9" spans="1:53" x14ac:dyDescent="0.25">
      <c r="A9" s="177" t="s">
        <v>95</v>
      </c>
      <c r="B9" s="178"/>
      <c r="C9" s="178"/>
      <c r="D9" s="178"/>
      <c r="E9" s="160" t="s">
        <v>84</v>
      </c>
      <c r="F9" s="161"/>
      <c r="G9" s="161"/>
      <c r="H9" s="161"/>
      <c r="I9" s="162"/>
      <c r="L9" s="119"/>
      <c r="M9" s="19"/>
      <c r="N9" s="163"/>
      <c r="O9" s="163"/>
      <c r="P9" s="163"/>
      <c r="Q9" s="163"/>
      <c r="R9" s="163"/>
      <c r="S9" s="19"/>
      <c r="T9" s="19"/>
      <c r="U9" s="19"/>
    </row>
    <row r="10" spans="1:53" x14ac:dyDescent="0.25">
      <c r="A10" s="177" t="s">
        <v>92</v>
      </c>
      <c r="B10" s="178"/>
      <c r="C10" s="178"/>
      <c r="D10" s="178"/>
      <c r="E10" s="160" t="s">
        <v>106</v>
      </c>
      <c r="F10" s="161"/>
      <c r="G10" s="161"/>
      <c r="H10" s="161"/>
      <c r="I10" s="162"/>
      <c r="M10" s="19"/>
      <c r="N10" s="163"/>
      <c r="O10" s="163"/>
      <c r="P10" s="163"/>
      <c r="Q10" s="163"/>
      <c r="R10" s="163"/>
      <c r="S10" s="19"/>
      <c r="T10" s="19"/>
      <c r="U10" s="19"/>
    </row>
    <row r="11" spans="1:53" x14ac:dyDescent="0.25">
      <c r="A11" s="177" t="s">
        <v>93</v>
      </c>
      <c r="B11" s="178"/>
      <c r="C11" s="178"/>
      <c r="D11" s="178"/>
      <c r="E11" s="160" t="s">
        <v>102</v>
      </c>
      <c r="F11" s="161"/>
      <c r="G11" s="161"/>
      <c r="H11" s="161"/>
      <c r="I11" s="162"/>
      <c r="M11" s="19"/>
      <c r="N11" s="163"/>
      <c r="O11" s="163"/>
      <c r="P11" s="163"/>
      <c r="Q11" s="163"/>
      <c r="R11" s="163"/>
      <c r="S11" s="19"/>
      <c r="T11" s="19"/>
      <c r="U11" s="19"/>
    </row>
    <row r="12" spans="1:53" x14ac:dyDescent="0.25">
      <c r="A12" s="177" t="s">
        <v>97</v>
      </c>
      <c r="B12" s="178"/>
      <c r="C12" s="178"/>
      <c r="D12" s="178"/>
      <c r="E12" s="160" t="s">
        <v>101</v>
      </c>
      <c r="F12" s="161"/>
      <c r="G12" s="161"/>
      <c r="H12" s="161"/>
      <c r="I12" s="162"/>
      <c r="M12" s="19"/>
      <c r="N12" s="163"/>
      <c r="O12" s="163"/>
      <c r="P12" s="163"/>
      <c r="Q12" s="163"/>
      <c r="R12" s="163"/>
      <c r="S12" s="19"/>
      <c r="T12" s="19"/>
      <c r="U12" s="19"/>
    </row>
    <row r="13" spans="1:53" x14ac:dyDescent="0.25">
      <c r="A13" s="177" t="s">
        <v>94</v>
      </c>
      <c r="B13" s="178"/>
      <c r="C13" s="178"/>
      <c r="D13" s="179"/>
      <c r="E13" s="160" t="s">
        <v>144</v>
      </c>
      <c r="F13" s="161"/>
      <c r="G13" s="161"/>
      <c r="H13" s="161"/>
      <c r="I13" s="162"/>
      <c r="M13" s="19"/>
      <c r="N13" s="150"/>
      <c r="O13" s="150"/>
      <c r="P13" s="150"/>
      <c r="Q13" s="150"/>
      <c r="R13" s="150"/>
      <c r="S13" s="19"/>
      <c r="T13" s="19"/>
      <c r="U13" s="19"/>
    </row>
    <row r="14" spans="1:53" ht="15" x14ac:dyDescent="0.35">
      <c r="A14" s="177" t="s">
        <v>96</v>
      </c>
      <c r="B14" s="178"/>
      <c r="C14" s="178"/>
      <c r="D14" s="179"/>
      <c r="E14" s="160" t="s">
        <v>100</v>
      </c>
      <c r="F14" s="161"/>
      <c r="G14" s="161"/>
      <c r="H14" s="161"/>
      <c r="I14" s="162"/>
      <c r="J14" s="21"/>
      <c r="M14" s="19"/>
      <c r="N14" s="163"/>
      <c r="O14" s="163"/>
      <c r="P14" s="163"/>
      <c r="Q14" s="163"/>
      <c r="R14" s="163"/>
      <c r="S14" s="19"/>
      <c r="T14" s="19"/>
      <c r="U14" s="19"/>
    </row>
    <row r="15" spans="1:53" x14ac:dyDescent="0.25">
      <c r="A15" s="188" t="s">
        <v>139</v>
      </c>
      <c r="B15" s="188"/>
      <c r="C15" s="188"/>
      <c r="D15" s="162"/>
      <c r="E15" s="160" t="s">
        <v>82</v>
      </c>
      <c r="F15" s="161"/>
      <c r="G15" s="161"/>
      <c r="H15" s="161"/>
      <c r="I15" s="162"/>
      <c r="M15" s="19"/>
      <c r="N15" s="163"/>
      <c r="O15" s="163"/>
      <c r="P15" s="163"/>
      <c r="Q15" s="163"/>
      <c r="R15" s="163"/>
      <c r="S15" s="19"/>
      <c r="T15" s="19"/>
      <c r="U15" s="19"/>
    </row>
    <row r="16" spans="1:53" x14ac:dyDescent="0.25">
      <c r="E16" s="160" t="s">
        <v>79</v>
      </c>
      <c r="F16" s="161"/>
      <c r="G16" s="161"/>
      <c r="H16" s="161"/>
      <c r="I16" s="162"/>
      <c r="M16" s="19"/>
      <c r="N16" s="163"/>
      <c r="O16" s="163"/>
      <c r="P16" s="163"/>
      <c r="Q16" s="163"/>
      <c r="R16" s="163"/>
      <c r="S16" s="19"/>
      <c r="T16" s="19"/>
      <c r="U16" s="19"/>
    </row>
    <row r="17" spans="1:21" x14ac:dyDescent="0.25">
      <c r="A17" s="177"/>
      <c r="B17" s="178"/>
      <c r="C17" s="178"/>
      <c r="D17" s="179"/>
      <c r="E17" s="160" t="s">
        <v>81</v>
      </c>
      <c r="F17" s="161"/>
      <c r="G17" s="161"/>
      <c r="H17" s="161"/>
      <c r="I17" s="162"/>
      <c r="M17" s="19"/>
      <c r="N17" s="163"/>
      <c r="O17" s="163"/>
      <c r="P17" s="163"/>
      <c r="Q17" s="163"/>
      <c r="R17" s="163"/>
      <c r="S17" s="19"/>
      <c r="T17" s="19"/>
      <c r="U17" s="19"/>
    </row>
    <row r="18" spans="1:21" ht="13.8" thickBot="1" x14ac:dyDescent="0.3">
      <c r="A18" s="185"/>
      <c r="B18" s="186"/>
      <c r="C18" s="186"/>
      <c r="D18" s="187"/>
      <c r="E18" s="182" t="s">
        <v>80</v>
      </c>
      <c r="F18" s="183"/>
      <c r="G18" s="183"/>
      <c r="H18" s="183"/>
      <c r="I18" s="184"/>
      <c r="M18" s="19"/>
      <c r="N18" s="163"/>
      <c r="O18" s="163"/>
      <c r="P18" s="163"/>
      <c r="Q18" s="163"/>
      <c r="R18" s="163"/>
      <c r="S18" s="19"/>
      <c r="T18" s="19"/>
      <c r="U18" s="19"/>
    </row>
    <row r="19" spans="1:21" x14ac:dyDescent="0.25">
      <c r="M19" s="19"/>
      <c r="N19" s="19"/>
      <c r="O19" s="19"/>
      <c r="P19" s="19"/>
      <c r="Q19" s="19"/>
      <c r="R19" s="19"/>
      <c r="S19" s="19"/>
      <c r="T19" s="19"/>
      <c r="U19" s="19"/>
    </row>
    <row r="20" spans="1:21" x14ac:dyDescent="0.25">
      <c r="M20" s="19"/>
      <c r="N20" s="19"/>
      <c r="O20" s="19"/>
      <c r="P20" s="19"/>
      <c r="Q20" s="19"/>
      <c r="R20" s="19"/>
      <c r="S20" s="19"/>
      <c r="T20" s="19"/>
      <c r="U20" s="19"/>
    </row>
  </sheetData>
  <sortState ref="N7:R17">
    <sortCondition ref="N7"/>
  </sortState>
  <mergeCells count="37">
    <mergeCell ref="E16:I16"/>
    <mergeCell ref="E18:I18"/>
    <mergeCell ref="E17:I17"/>
    <mergeCell ref="A8:D8"/>
    <mergeCell ref="E8:I8"/>
    <mergeCell ref="A10:D10"/>
    <mergeCell ref="E12:I12"/>
    <mergeCell ref="E11:I11"/>
    <mergeCell ref="A11:D11"/>
    <mergeCell ref="E10:I10"/>
    <mergeCell ref="E14:I14"/>
    <mergeCell ref="E9:I9"/>
    <mergeCell ref="E15:I15"/>
    <mergeCell ref="A18:D18"/>
    <mergeCell ref="A15:D15"/>
    <mergeCell ref="A9:D9"/>
    <mergeCell ref="A14:D14"/>
    <mergeCell ref="A12:D12"/>
    <mergeCell ref="A17:D17"/>
    <mergeCell ref="A7:D7"/>
    <mergeCell ref="A13:D13"/>
    <mergeCell ref="A6:D6"/>
    <mergeCell ref="E6:I6"/>
    <mergeCell ref="A5:I5"/>
    <mergeCell ref="E7:I7"/>
    <mergeCell ref="N7:R7"/>
    <mergeCell ref="N18:R18"/>
    <mergeCell ref="N12:R12"/>
    <mergeCell ref="N14:R14"/>
    <mergeCell ref="N15:R15"/>
    <mergeCell ref="N16:R16"/>
    <mergeCell ref="N17:R17"/>
    <mergeCell ref="E13:I13"/>
    <mergeCell ref="N8:R8"/>
    <mergeCell ref="N9:R9"/>
    <mergeCell ref="N10:R10"/>
    <mergeCell ref="N11:R11"/>
  </mergeCells>
  <phoneticPr fontId="0" type="noConversion"/>
  <pageMargins left="0.75" right="0.75" top="1" bottom="1" header="0.5" footer="0.5"/>
  <pageSetup scale="8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70C0"/>
  </sheetPr>
  <dimension ref="A1:DX209"/>
  <sheetViews>
    <sheetView zoomScaleNormal="100" workbookViewId="0">
      <pane ySplit="3" topLeftCell="A4" activePane="bottomLeft" state="frozen"/>
      <selection activeCell="B61" sqref="B61"/>
      <selection pane="bottomLeft" activeCell="AZ1" sqref="AZ1"/>
    </sheetView>
  </sheetViews>
  <sheetFormatPr defaultColWidth="9.109375" defaultRowHeight="13.2" x14ac:dyDescent="0.25"/>
  <cols>
    <col min="1" max="1" width="7.88671875" style="5" bestFit="1" customWidth="1"/>
    <col min="2" max="2" width="11.44140625" style="37" bestFit="1" customWidth="1"/>
    <col min="3" max="3" width="17.5546875" style="1" bestFit="1" customWidth="1"/>
    <col min="4" max="4" width="10.44140625" style="25" bestFit="1" customWidth="1"/>
    <col min="5" max="5" width="12.5546875" style="25" bestFit="1" customWidth="1"/>
    <col min="6" max="6" width="14" style="92" bestFit="1" customWidth="1"/>
    <col min="7" max="8" width="12" style="146" customWidth="1"/>
    <col min="9" max="9" width="9.6640625" style="1" customWidth="1"/>
    <col min="10" max="10" width="16.109375" style="1" customWidth="1"/>
    <col min="11" max="11" width="12.5546875" style="32" bestFit="1" customWidth="1"/>
    <col min="12" max="12" width="14" style="32" bestFit="1" customWidth="1"/>
    <col min="13" max="13" width="10" style="32" bestFit="1" customWidth="1"/>
    <col min="14" max="15" width="10.33203125" style="32" bestFit="1" customWidth="1"/>
    <col min="16" max="16" width="18.88671875" style="32" customWidth="1"/>
    <col min="17" max="17" width="12.5546875" style="1" customWidth="1"/>
    <col min="18" max="18" width="13.33203125" style="2" customWidth="1"/>
    <col min="19" max="19" width="12.5546875" style="1" customWidth="1"/>
    <col min="20" max="20" width="13.88671875" style="2" customWidth="1"/>
    <col min="21" max="21" width="29.33203125" style="117" bestFit="1" customWidth="1"/>
    <col min="22" max="22" width="7.6640625" style="110" bestFit="1" customWidth="1"/>
    <col min="23" max="23" width="8.44140625" style="110" bestFit="1" customWidth="1"/>
    <col min="24" max="24" width="9" style="110" bestFit="1" customWidth="1"/>
    <col min="25" max="25" width="10.6640625" style="109" customWidth="1"/>
    <col min="26" max="26" width="11.33203125" style="109" bestFit="1" customWidth="1"/>
    <col min="27" max="27" width="7.6640625" style="110" bestFit="1" customWidth="1"/>
    <col min="28" max="28" width="8.44140625" style="110" bestFit="1" customWidth="1"/>
    <col min="29" max="29" width="9" style="110" bestFit="1" customWidth="1"/>
    <col min="30" max="30" width="10.6640625" style="109" customWidth="1"/>
    <col min="31" max="31" width="11.33203125" style="109" bestFit="1" customWidth="1"/>
    <col min="32" max="32" width="7.6640625" style="110" bestFit="1" customWidth="1"/>
    <col min="33" max="33" width="8.44140625" style="110" bestFit="1" customWidth="1"/>
    <col min="34" max="34" width="9" style="110" bestFit="1" customWidth="1"/>
    <col min="35" max="35" width="10.6640625" style="109" customWidth="1"/>
    <col min="36" max="36" width="11.33203125" style="109" bestFit="1" customWidth="1"/>
    <col min="37" max="37" width="7.6640625" style="110" bestFit="1" customWidth="1"/>
    <col min="38" max="38" width="8.44140625" style="110" bestFit="1" customWidth="1"/>
    <col min="39" max="39" width="9" style="110" bestFit="1" customWidth="1"/>
    <col min="40" max="40" width="10.6640625" style="109" customWidth="1"/>
    <col min="41" max="41" width="11.33203125" style="109" bestFit="1" customWidth="1"/>
    <col min="42" max="43" width="9.109375" style="53"/>
    <col min="44" max="89" width="9.109375" style="27"/>
    <col min="90" max="128" width="9.109375" style="38"/>
    <col min="129" max="16384" width="9.109375" style="1"/>
  </cols>
  <sheetData>
    <row r="1" spans="1:128" s="3" customFormat="1" x14ac:dyDescent="0.25">
      <c r="A1" s="28"/>
      <c r="B1" s="35"/>
      <c r="C1" s="28"/>
      <c r="D1" s="28"/>
      <c r="E1" s="55" t="s">
        <v>4</v>
      </c>
      <c r="F1" s="89" t="s">
        <v>4</v>
      </c>
      <c r="G1" s="144" t="s">
        <v>4</v>
      </c>
      <c r="H1" s="144" t="s">
        <v>4</v>
      </c>
      <c r="I1" s="55" t="s">
        <v>4</v>
      </c>
      <c r="J1" s="55" t="s">
        <v>2</v>
      </c>
      <c r="K1" s="56" t="s">
        <v>0</v>
      </c>
      <c r="L1" s="56" t="s">
        <v>0</v>
      </c>
      <c r="M1" s="56" t="s">
        <v>0</v>
      </c>
      <c r="N1" s="56" t="s">
        <v>0</v>
      </c>
      <c r="O1" s="56" t="s">
        <v>0</v>
      </c>
      <c r="P1" s="56" t="s">
        <v>1</v>
      </c>
      <c r="Q1" s="55" t="s">
        <v>6</v>
      </c>
      <c r="R1" s="57" t="s">
        <v>10</v>
      </c>
      <c r="S1" s="55" t="s">
        <v>5</v>
      </c>
      <c r="T1" s="57" t="s">
        <v>5</v>
      </c>
      <c r="U1" s="116"/>
      <c r="V1" s="107"/>
      <c r="W1" s="107"/>
      <c r="X1" s="107"/>
      <c r="Y1" s="108"/>
      <c r="Z1" s="108"/>
      <c r="AA1" s="107"/>
      <c r="AB1" s="107"/>
      <c r="AC1" s="107"/>
      <c r="AD1" s="108"/>
      <c r="AE1" s="108"/>
      <c r="AF1" s="107"/>
      <c r="AG1" s="107"/>
      <c r="AH1" s="107"/>
      <c r="AI1" s="108"/>
      <c r="AJ1" s="108"/>
      <c r="AK1" s="107"/>
      <c r="AL1" s="107"/>
      <c r="AM1" s="107"/>
      <c r="AN1" s="108"/>
      <c r="AO1" s="10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</row>
    <row r="2" spans="1:128" s="3" customFormat="1" x14ac:dyDescent="0.25">
      <c r="A2" s="28" t="s">
        <v>7</v>
      </c>
      <c r="B2" s="35" t="s">
        <v>53</v>
      </c>
      <c r="C2" s="28" t="s">
        <v>105</v>
      </c>
      <c r="D2" s="28" t="s">
        <v>48</v>
      </c>
      <c r="E2" s="55" t="s">
        <v>50</v>
      </c>
      <c r="F2" s="89" t="s">
        <v>8</v>
      </c>
      <c r="G2" s="144" t="s">
        <v>6</v>
      </c>
      <c r="H2" s="144" t="s">
        <v>10</v>
      </c>
      <c r="I2" s="55" t="s">
        <v>5</v>
      </c>
      <c r="J2" s="55" t="s">
        <v>3</v>
      </c>
      <c r="K2" s="56" t="s">
        <v>50</v>
      </c>
      <c r="L2" s="56" t="s">
        <v>8</v>
      </c>
      <c r="M2" s="56" t="s">
        <v>6</v>
      </c>
      <c r="N2" s="56" t="s">
        <v>10</v>
      </c>
      <c r="O2" s="56" t="s">
        <v>11</v>
      </c>
      <c r="P2" s="56" t="s">
        <v>9</v>
      </c>
      <c r="Q2" s="55" t="s">
        <v>12</v>
      </c>
      <c r="R2" s="55" t="s">
        <v>12</v>
      </c>
      <c r="S2" s="55" t="s">
        <v>12</v>
      </c>
      <c r="T2" s="57" t="s">
        <v>3</v>
      </c>
      <c r="U2" s="116"/>
      <c r="V2" s="190" t="s">
        <v>71</v>
      </c>
      <c r="W2" s="190"/>
      <c r="X2" s="190"/>
      <c r="Y2" s="190"/>
      <c r="Z2" s="190"/>
      <c r="AA2" s="190" t="s">
        <v>72</v>
      </c>
      <c r="AB2" s="190"/>
      <c r="AC2" s="190"/>
      <c r="AD2" s="190"/>
      <c r="AE2" s="190"/>
      <c r="AF2" s="190" t="s">
        <v>73</v>
      </c>
      <c r="AG2" s="190"/>
      <c r="AH2" s="190"/>
      <c r="AI2" s="190"/>
      <c r="AJ2" s="190"/>
      <c r="AK2" s="190" t="s">
        <v>62</v>
      </c>
      <c r="AL2" s="190"/>
      <c r="AM2" s="190"/>
      <c r="AN2" s="190"/>
      <c r="AO2" s="190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</row>
    <row r="3" spans="1:128" s="3" customFormat="1" x14ac:dyDescent="0.25">
      <c r="A3" s="28"/>
      <c r="B3" s="35"/>
      <c r="C3" s="28" t="s">
        <v>24</v>
      </c>
      <c r="D3" s="28"/>
      <c r="E3" s="55" t="s">
        <v>51</v>
      </c>
      <c r="F3" s="89" t="s">
        <v>49</v>
      </c>
      <c r="G3" s="144" t="s">
        <v>46</v>
      </c>
      <c r="H3" s="144" t="s">
        <v>46</v>
      </c>
      <c r="I3" s="55" t="s">
        <v>46</v>
      </c>
      <c r="J3" s="55" t="s">
        <v>13</v>
      </c>
      <c r="K3" s="56" t="s">
        <v>51</v>
      </c>
      <c r="L3" s="56" t="s">
        <v>49</v>
      </c>
      <c r="M3" s="56" t="s">
        <v>46</v>
      </c>
      <c r="N3" s="56" t="s">
        <v>46</v>
      </c>
      <c r="O3" s="56" t="s">
        <v>46</v>
      </c>
      <c r="P3" s="56" t="s">
        <v>13</v>
      </c>
      <c r="Q3" s="55" t="s">
        <v>52</v>
      </c>
      <c r="R3" s="55" t="s">
        <v>52</v>
      </c>
      <c r="S3" s="55" t="s">
        <v>52</v>
      </c>
      <c r="T3" s="55" t="s">
        <v>52</v>
      </c>
      <c r="U3" s="116" t="s">
        <v>103</v>
      </c>
      <c r="V3" s="107" t="s">
        <v>23</v>
      </c>
      <c r="W3" s="107" t="s">
        <v>60</v>
      </c>
      <c r="X3" s="107" t="s">
        <v>61</v>
      </c>
      <c r="Y3" s="108" t="s">
        <v>58</v>
      </c>
      <c r="Z3" s="108" t="s">
        <v>59</v>
      </c>
      <c r="AA3" s="107" t="s">
        <v>23</v>
      </c>
      <c r="AB3" s="107" t="s">
        <v>60</v>
      </c>
      <c r="AC3" s="107" t="s">
        <v>61</v>
      </c>
      <c r="AD3" s="108" t="s">
        <v>58</v>
      </c>
      <c r="AE3" s="108" t="s">
        <v>59</v>
      </c>
      <c r="AF3" s="107" t="s">
        <v>23</v>
      </c>
      <c r="AG3" s="107" t="s">
        <v>60</v>
      </c>
      <c r="AH3" s="107" t="s">
        <v>61</v>
      </c>
      <c r="AI3" s="108" t="s">
        <v>58</v>
      </c>
      <c r="AJ3" s="108" t="s">
        <v>59</v>
      </c>
      <c r="AK3" s="107" t="s">
        <v>23</v>
      </c>
      <c r="AL3" s="107" t="s">
        <v>60</v>
      </c>
      <c r="AM3" s="107" t="s">
        <v>61</v>
      </c>
      <c r="AN3" s="108" t="s">
        <v>58</v>
      </c>
      <c r="AO3" s="108" t="s">
        <v>59</v>
      </c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</row>
    <row r="4" spans="1:128" s="5" customFormat="1" x14ac:dyDescent="0.25">
      <c r="A4" s="22" t="s">
        <v>25</v>
      </c>
      <c r="B4" s="33" t="s">
        <v>111</v>
      </c>
      <c r="C4" s="22" t="s">
        <v>107</v>
      </c>
      <c r="D4" s="26">
        <v>1</v>
      </c>
      <c r="E4" s="90">
        <v>447.58049999999997</v>
      </c>
      <c r="F4" s="90">
        <f>E4+G4+H4</f>
        <v>447.59999999999997</v>
      </c>
      <c r="G4" s="149">
        <v>1.15E-2</v>
      </c>
      <c r="H4" s="149">
        <v>8.0000000000000002E-3</v>
      </c>
      <c r="I4" s="147">
        <f>G4+H4</f>
        <v>1.95E-2</v>
      </c>
      <c r="J4" s="91">
        <f>(1.6061/(1.6061-(I4/F4)))*(I4/F4)*1000000</f>
        <v>43.566865403335456</v>
      </c>
      <c r="K4" s="59"/>
      <c r="L4" s="60">
        <v>447.5</v>
      </c>
      <c r="M4" s="131"/>
      <c r="N4" s="131"/>
      <c r="O4" s="131">
        <v>1.8200000000000001E-2</v>
      </c>
      <c r="P4" s="60">
        <v>40.67</v>
      </c>
      <c r="Q4" s="24"/>
      <c r="R4" s="24"/>
      <c r="S4" s="24">
        <f t="shared" ref="S4" si="0">((O4-I4)/I4)*100</f>
        <v>-6.6666666666666625</v>
      </c>
      <c r="T4" s="24">
        <f t="shared" ref="T4" si="1">((P4-J4)/J4)*100</f>
        <v>-6.6492399132154949</v>
      </c>
      <c r="U4" s="115"/>
      <c r="V4" s="109">
        <f>$Q$197</f>
        <v>-3.211517165005537</v>
      </c>
      <c r="W4" s="109">
        <f>$Q$197-5</f>
        <v>-8.211517165005537</v>
      </c>
      <c r="X4" s="109">
        <f>$Q$197+5</f>
        <v>1.788482834994463</v>
      </c>
      <c r="Y4" s="109">
        <f>($Q$197-(3*$Q$200))</f>
        <v>-11.147199249394486</v>
      </c>
      <c r="Z4" s="109">
        <f>($Q$197+(3*$Q$200))</f>
        <v>4.7241649193834121</v>
      </c>
      <c r="AA4" s="109">
        <f>$R$197</f>
        <v>1.0610079575596938</v>
      </c>
      <c r="AB4" s="109">
        <f>$R$197-5</f>
        <v>-3.9389920424403062</v>
      </c>
      <c r="AC4" s="109">
        <f>$R$197+5</f>
        <v>6.0610079575596938</v>
      </c>
      <c r="AD4" s="109">
        <f>($R$197-(3*$R$200))</f>
        <v>-26.286548990584826</v>
      </c>
      <c r="AE4" s="109">
        <f>($R$197+(3*$R$200))</f>
        <v>28.40856490570421</v>
      </c>
      <c r="AF4" s="109">
        <f>$S$197</f>
        <v>-2.9702970297029725</v>
      </c>
      <c r="AG4" s="109">
        <f>$S$197-5</f>
        <v>-7.9702970297029729</v>
      </c>
      <c r="AH4" s="109">
        <f>$S$197+5</f>
        <v>2.0297029702970275</v>
      </c>
      <c r="AI4" s="109">
        <f>($S$197-(3*$S$200))</f>
        <v>-16.033419481020328</v>
      </c>
      <c r="AJ4" s="109">
        <f>($S$197+(3*$S$200))</f>
        <v>10.092825421614384</v>
      </c>
      <c r="AK4" s="109">
        <f>$T$197</f>
        <v>-3.0219856758152299</v>
      </c>
      <c r="AL4" s="109">
        <f>$T$197-5</f>
        <v>-8.0219856758152304</v>
      </c>
      <c r="AM4" s="109">
        <f>$T$197+5</f>
        <v>1.9780143241847701</v>
      </c>
      <c r="AN4" s="109">
        <f>($T$197-(3*$T$200))</f>
        <v>-16.323824860337844</v>
      </c>
      <c r="AO4" s="109">
        <f>($T$197+(3*$T$200))</f>
        <v>10.279853508707383</v>
      </c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</row>
    <row r="5" spans="1:128" s="5" customFormat="1" x14ac:dyDescent="0.25">
      <c r="A5" s="22" t="s">
        <v>25</v>
      </c>
      <c r="B5" s="33" t="s">
        <v>111</v>
      </c>
      <c r="C5" s="22" t="s">
        <v>107</v>
      </c>
      <c r="D5" s="26">
        <v>2</v>
      </c>
      <c r="E5" s="90">
        <v>447.66899999999998</v>
      </c>
      <c r="F5" s="90">
        <f t="shared" ref="F5:F68" si="2">E5+G5+H5</f>
        <v>447.7</v>
      </c>
      <c r="G5" s="149">
        <v>2.06E-2</v>
      </c>
      <c r="H5" s="149">
        <v>1.04E-2</v>
      </c>
      <c r="I5" s="147">
        <f t="shared" ref="I5:I68" si="3">G5+H5</f>
        <v>3.1E-2</v>
      </c>
      <c r="J5" s="91">
        <f t="shared" ref="J5:J68" si="4">(1.6061/(1.6061-(I5/F5)))*(I5/F5)*1000000</f>
        <v>69.245781866114228</v>
      </c>
      <c r="K5" s="59"/>
      <c r="L5" s="60">
        <v>447.53</v>
      </c>
      <c r="M5" s="131"/>
      <c r="N5" s="131"/>
      <c r="O5" s="131">
        <v>2.93E-2</v>
      </c>
      <c r="P5" s="60">
        <v>65.47</v>
      </c>
      <c r="Q5" s="24"/>
      <c r="R5" s="24"/>
      <c r="S5" s="24">
        <f t="shared" ref="S5:S68" si="5">((O5-I5)/I5)*100</f>
        <v>-5.4838709677419359</v>
      </c>
      <c r="T5" s="24">
        <f t="shared" ref="T5:T68" si="6">((P5-J5)/J5)*100</f>
        <v>-5.4527247210734826</v>
      </c>
      <c r="U5" s="115"/>
      <c r="V5" s="109">
        <f t="shared" ref="V5:V68" si="7">$Q$197</f>
        <v>-3.211517165005537</v>
      </c>
      <c r="W5" s="109">
        <f t="shared" ref="W5:W68" si="8">$Q$197-5</f>
        <v>-8.211517165005537</v>
      </c>
      <c r="X5" s="109">
        <f t="shared" ref="X5:X68" si="9">$Q$197+5</f>
        <v>1.788482834994463</v>
      </c>
      <c r="Y5" s="109">
        <f t="shared" ref="Y5:Y68" si="10">($Q$197-(3*$Q$200))</f>
        <v>-11.147199249394486</v>
      </c>
      <c r="Z5" s="109">
        <f t="shared" ref="Z5:Z68" si="11">($Q$197+(3*$Q$200))</f>
        <v>4.7241649193834121</v>
      </c>
      <c r="AA5" s="109">
        <f t="shared" ref="AA5:AA68" si="12">$R$197</f>
        <v>1.0610079575596938</v>
      </c>
      <c r="AB5" s="109">
        <f t="shared" ref="AB5:AB68" si="13">$R$197-5</f>
        <v>-3.9389920424403062</v>
      </c>
      <c r="AC5" s="109">
        <f t="shared" ref="AC5:AC68" si="14">$R$197+5</f>
        <v>6.0610079575596938</v>
      </c>
      <c r="AD5" s="109">
        <f t="shared" ref="AD5:AD68" si="15">($R$197-(3*$R$200))</f>
        <v>-26.286548990584826</v>
      </c>
      <c r="AE5" s="109">
        <f t="shared" ref="AE5:AE68" si="16">($R$197+(3*$R$200))</f>
        <v>28.40856490570421</v>
      </c>
      <c r="AF5" s="109">
        <f t="shared" ref="AF5:AF68" si="17">$S$197</f>
        <v>-2.9702970297029725</v>
      </c>
      <c r="AG5" s="109">
        <f t="shared" ref="AG5:AG68" si="18">$S$197-5</f>
        <v>-7.9702970297029729</v>
      </c>
      <c r="AH5" s="109">
        <f t="shared" ref="AH5:AH68" si="19">$S$197+5</f>
        <v>2.0297029702970275</v>
      </c>
      <c r="AI5" s="109">
        <f t="shared" ref="AI5:AI68" si="20">($S$197-(3*$S$200))</f>
        <v>-16.033419481020328</v>
      </c>
      <c r="AJ5" s="109">
        <f t="shared" ref="AJ5:AJ68" si="21">($S$197+(3*$S$200))</f>
        <v>10.092825421614384</v>
      </c>
      <c r="AK5" s="109">
        <f t="shared" ref="AK5:AK68" si="22">$T$197</f>
        <v>-3.0219856758152299</v>
      </c>
      <c r="AL5" s="109">
        <f t="shared" ref="AL5:AL68" si="23">$T$197-5</f>
        <v>-8.0219856758152304</v>
      </c>
      <c r="AM5" s="109">
        <f t="shared" ref="AM5:AM68" si="24">$T$197+5</f>
        <v>1.9780143241847701</v>
      </c>
      <c r="AN5" s="109">
        <f t="shared" ref="AN5:AN68" si="25">($T$197-(3*$T$200))</f>
        <v>-16.323824860337844</v>
      </c>
      <c r="AO5" s="109">
        <f t="shared" ref="AO5:AO68" si="26">($T$197+(3*$T$200))</f>
        <v>10.279853508707383</v>
      </c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</row>
    <row r="6" spans="1:128" s="5" customFormat="1" x14ac:dyDescent="0.25">
      <c r="A6" s="22" t="s">
        <v>25</v>
      </c>
      <c r="B6" s="33" t="s">
        <v>111</v>
      </c>
      <c r="C6" s="22" t="s">
        <v>107</v>
      </c>
      <c r="D6" s="26">
        <v>3</v>
      </c>
      <c r="E6" s="90">
        <v>447.35470000000004</v>
      </c>
      <c r="F6" s="90">
        <f t="shared" si="2"/>
        <v>447.40000000000003</v>
      </c>
      <c r="G6" s="149">
        <v>3.27E-2</v>
      </c>
      <c r="H6" s="149">
        <v>1.26E-2</v>
      </c>
      <c r="I6" s="147">
        <f t="shared" si="3"/>
        <v>4.53E-2</v>
      </c>
      <c r="J6" s="91">
        <f t="shared" si="4"/>
        <v>101.25805985783296</v>
      </c>
      <c r="K6" s="59"/>
      <c r="L6" s="60">
        <v>447.21</v>
      </c>
      <c r="M6" s="131"/>
      <c r="N6" s="131"/>
      <c r="O6" s="131">
        <v>4.2799999999999998E-2</v>
      </c>
      <c r="P6" s="60">
        <v>95.7</v>
      </c>
      <c r="Q6" s="24"/>
      <c r="R6" s="24"/>
      <c r="S6" s="24">
        <f t="shared" si="5"/>
        <v>-5.5187637969094965</v>
      </c>
      <c r="T6" s="24">
        <f t="shared" si="6"/>
        <v>-5.4890048907084674</v>
      </c>
      <c r="U6" s="115"/>
      <c r="V6" s="109">
        <f t="shared" si="7"/>
        <v>-3.211517165005537</v>
      </c>
      <c r="W6" s="109">
        <f t="shared" si="8"/>
        <v>-8.211517165005537</v>
      </c>
      <c r="X6" s="109">
        <f t="shared" si="9"/>
        <v>1.788482834994463</v>
      </c>
      <c r="Y6" s="109">
        <f t="shared" si="10"/>
        <v>-11.147199249394486</v>
      </c>
      <c r="Z6" s="109">
        <f t="shared" si="11"/>
        <v>4.7241649193834121</v>
      </c>
      <c r="AA6" s="109">
        <f t="shared" si="12"/>
        <v>1.0610079575596938</v>
      </c>
      <c r="AB6" s="109">
        <f t="shared" si="13"/>
        <v>-3.9389920424403062</v>
      </c>
      <c r="AC6" s="109">
        <f t="shared" si="14"/>
        <v>6.0610079575596938</v>
      </c>
      <c r="AD6" s="109">
        <f t="shared" si="15"/>
        <v>-26.286548990584826</v>
      </c>
      <c r="AE6" s="109">
        <f t="shared" si="16"/>
        <v>28.40856490570421</v>
      </c>
      <c r="AF6" s="109">
        <f t="shared" si="17"/>
        <v>-2.9702970297029725</v>
      </c>
      <c r="AG6" s="109">
        <f t="shared" si="18"/>
        <v>-7.9702970297029729</v>
      </c>
      <c r="AH6" s="109">
        <f t="shared" si="19"/>
        <v>2.0297029702970275</v>
      </c>
      <c r="AI6" s="109">
        <f t="shared" si="20"/>
        <v>-16.033419481020328</v>
      </c>
      <c r="AJ6" s="109">
        <f t="shared" si="21"/>
        <v>10.092825421614384</v>
      </c>
      <c r="AK6" s="109">
        <f t="shared" si="22"/>
        <v>-3.0219856758152299</v>
      </c>
      <c r="AL6" s="109">
        <f t="shared" si="23"/>
        <v>-8.0219856758152304</v>
      </c>
      <c r="AM6" s="109">
        <f t="shared" si="24"/>
        <v>1.9780143241847701</v>
      </c>
      <c r="AN6" s="109">
        <f t="shared" si="25"/>
        <v>-16.323824860337844</v>
      </c>
      <c r="AO6" s="109">
        <f t="shared" si="26"/>
        <v>10.279853508707383</v>
      </c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</row>
    <row r="7" spans="1:128" s="5" customFormat="1" x14ac:dyDescent="0.25">
      <c r="A7" s="22" t="s">
        <v>25</v>
      </c>
      <c r="B7" s="33" t="s">
        <v>111</v>
      </c>
      <c r="C7" s="22" t="s">
        <v>107</v>
      </c>
      <c r="D7" s="26">
        <v>4</v>
      </c>
      <c r="E7" s="90">
        <v>447.64799999999991</v>
      </c>
      <c r="F7" s="90">
        <f t="shared" si="2"/>
        <v>447.69999999999987</v>
      </c>
      <c r="G7" s="149">
        <v>4.2900000000000001E-2</v>
      </c>
      <c r="H7" s="149">
        <v>9.1000000000000004E-3</v>
      </c>
      <c r="I7" s="147">
        <f t="shared" si="3"/>
        <v>5.2000000000000005E-2</v>
      </c>
      <c r="J7" s="91">
        <f t="shared" si="4"/>
        <v>116.15760729114818</v>
      </c>
      <c r="K7" s="59"/>
      <c r="L7" s="60">
        <v>447.56</v>
      </c>
      <c r="M7" s="131"/>
      <c r="N7" s="131"/>
      <c r="O7" s="131">
        <v>4.4999999999999998E-2</v>
      </c>
      <c r="P7" s="60">
        <v>100.55</v>
      </c>
      <c r="Q7" s="24"/>
      <c r="R7" s="24"/>
      <c r="S7" s="24">
        <f t="shared" si="5"/>
        <v>-13.461538461538472</v>
      </c>
      <c r="T7" s="24">
        <f t="shared" si="6"/>
        <v>-13.4365778145101</v>
      </c>
      <c r="U7" s="115"/>
      <c r="V7" s="109">
        <f t="shared" si="7"/>
        <v>-3.211517165005537</v>
      </c>
      <c r="W7" s="109">
        <f t="shared" si="8"/>
        <v>-8.211517165005537</v>
      </c>
      <c r="X7" s="109">
        <f t="shared" si="9"/>
        <v>1.788482834994463</v>
      </c>
      <c r="Y7" s="109">
        <f t="shared" si="10"/>
        <v>-11.147199249394486</v>
      </c>
      <c r="Z7" s="109">
        <f t="shared" si="11"/>
        <v>4.7241649193834121</v>
      </c>
      <c r="AA7" s="109">
        <f t="shared" si="12"/>
        <v>1.0610079575596938</v>
      </c>
      <c r="AB7" s="109">
        <f t="shared" si="13"/>
        <v>-3.9389920424403062</v>
      </c>
      <c r="AC7" s="109">
        <f t="shared" si="14"/>
        <v>6.0610079575596938</v>
      </c>
      <c r="AD7" s="109">
        <f t="shared" si="15"/>
        <v>-26.286548990584826</v>
      </c>
      <c r="AE7" s="109">
        <f t="shared" si="16"/>
        <v>28.40856490570421</v>
      </c>
      <c r="AF7" s="109">
        <f t="shared" si="17"/>
        <v>-2.9702970297029725</v>
      </c>
      <c r="AG7" s="109">
        <f t="shared" si="18"/>
        <v>-7.9702970297029729</v>
      </c>
      <c r="AH7" s="109">
        <f t="shared" si="19"/>
        <v>2.0297029702970275</v>
      </c>
      <c r="AI7" s="109">
        <f t="shared" si="20"/>
        <v>-16.033419481020328</v>
      </c>
      <c r="AJ7" s="109">
        <f t="shared" si="21"/>
        <v>10.092825421614384</v>
      </c>
      <c r="AK7" s="109">
        <f t="shared" si="22"/>
        <v>-3.0219856758152299</v>
      </c>
      <c r="AL7" s="109">
        <f t="shared" si="23"/>
        <v>-8.0219856758152304</v>
      </c>
      <c r="AM7" s="109">
        <f t="shared" si="24"/>
        <v>1.9780143241847701</v>
      </c>
      <c r="AN7" s="109">
        <f t="shared" si="25"/>
        <v>-16.323824860337844</v>
      </c>
      <c r="AO7" s="109">
        <f t="shared" si="26"/>
        <v>10.279853508707383</v>
      </c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</row>
    <row r="8" spans="1:128" s="5" customFormat="1" x14ac:dyDescent="0.25">
      <c r="A8" s="22" t="s">
        <v>25</v>
      </c>
      <c r="B8" s="33" t="s">
        <v>111</v>
      </c>
      <c r="C8" s="22" t="s">
        <v>107</v>
      </c>
      <c r="D8" s="26">
        <v>5</v>
      </c>
      <c r="E8" s="90">
        <v>446.29839999999996</v>
      </c>
      <c r="F8" s="90">
        <f t="shared" si="2"/>
        <v>446.39999999999992</v>
      </c>
      <c r="G8" s="149">
        <v>8.5699999999999998E-2</v>
      </c>
      <c r="H8" s="149">
        <v>1.5900000000000001E-2</v>
      </c>
      <c r="I8" s="147">
        <f t="shared" si="3"/>
        <v>0.1016</v>
      </c>
      <c r="J8" s="91">
        <f t="shared" si="4"/>
        <v>227.63082360797651</v>
      </c>
      <c r="K8" s="59"/>
      <c r="L8" s="60">
        <v>446.2</v>
      </c>
      <c r="M8" s="131">
        <v>8.3500000000000005E-2</v>
      </c>
      <c r="N8" s="131">
        <v>1.61E-2</v>
      </c>
      <c r="O8" s="131">
        <v>9.9599999999999994E-2</v>
      </c>
      <c r="P8" s="60">
        <v>223.22</v>
      </c>
      <c r="Q8" s="24">
        <f t="shared" ref="Q8:Q66" si="27">((M8-G8)/G8)*100</f>
        <v>-2.5670945157526179</v>
      </c>
      <c r="R8" s="24">
        <f t="shared" ref="R8:R66" si="28">((N8-H8)/H8)*100</f>
        <v>1.257861635220118</v>
      </c>
      <c r="S8" s="24">
        <f t="shared" si="5"/>
        <v>-1.9685039370078756</v>
      </c>
      <c r="T8" s="24">
        <f t="shared" si="6"/>
        <v>-1.9377092864948671</v>
      </c>
      <c r="U8" s="115"/>
      <c r="V8" s="109">
        <f t="shared" si="7"/>
        <v>-3.211517165005537</v>
      </c>
      <c r="W8" s="109">
        <f t="shared" si="8"/>
        <v>-8.211517165005537</v>
      </c>
      <c r="X8" s="109">
        <f t="shared" si="9"/>
        <v>1.788482834994463</v>
      </c>
      <c r="Y8" s="109">
        <f t="shared" si="10"/>
        <v>-11.147199249394486</v>
      </c>
      <c r="Z8" s="109">
        <f t="shared" si="11"/>
        <v>4.7241649193834121</v>
      </c>
      <c r="AA8" s="109">
        <f t="shared" si="12"/>
        <v>1.0610079575596938</v>
      </c>
      <c r="AB8" s="109">
        <f t="shared" si="13"/>
        <v>-3.9389920424403062</v>
      </c>
      <c r="AC8" s="109">
        <f t="shared" si="14"/>
        <v>6.0610079575596938</v>
      </c>
      <c r="AD8" s="109">
        <f t="shared" si="15"/>
        <v>-26.286548990584826</v>
      </c>
      <c r="AE8" s="109">
        <f t="shared" si="16"/>
        <v>28.40856490570421</v>
      </c>
      <c r="AF8" s="109">
        <f t="shared" si="17"/>
        <v>-2.9702970297029725</v>
      </c>
      <c r="AG8" s="109">
        <f t="shared" si="18"/>
        <v>-7.9702970297029729</v>
      </c>
      <c r="AH8" s="109">
        <f t="shared" si="19"/>
        <v>2.0297029702970275</v>
      </c>
      <c r="AI8" s="109">
        <f t="shared" si="20"/>
        <v>-16.033419481020328</v>
      </c>
      <c r="AJ8" s="109">
        <f t="shared" si="21"/>
        <v>10.092825421614384</v>
      </c>
      <c r="AK8" s="109">
        <f t="shared" si="22"/>
        <v>-3.0219856758152299</v>
      </c>
      <c r="AL8" s="109">
        <f t="shared" si="23"/>
        <v>-8.0219856758152304</v>
      </c>
      <c r="AM8" s="109">
        <f t="shared" si="24"/>
        <v>1.9780143241847701</v>
      </c>
      <c r="AN8" s="109">
        <f t="shared" si="25"/>
        <v>-16.323824860337844</v>
      </c>
      <c r="AO8" s="109">
        <f t="shared" si="26"/>
        <v>10.279853508707383</v>
      </c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</row>
    <row r="9" spans="1:128" s="5" customFormat="1" x14ac:dyDescent="0.25">
      <c r="A9" s="22" t="s">
        <v>25</v>
      </c>
      <c r="B9" s="33" t="s">
        <v>111</v>
      </c>
      <c r="C9" s="22" t="s">
        <v>107</v>
      </c>
      <c r="D9" s="26">
        <v>6</v>
      </c>
      <c r="E9" s="90">
        <v>446.75579999999997</v>
      </c>
      <c r="F9" s="90">
        <f t="shared" si="2"/>
        <v>446.9</v>
      </c>
      <c r="G9" s="149">
        <v>0.12470000000000001</v>
      </c>
      <c r="H9" s="149">
        <v>1.95E-2</v>
      </c>
      <c r="I9" s="147">
        <f t="shared" si="3"/>
        <v>0.14419999999999999</v>
      </c>
      <c r="J9" s="91">
        <f t="shared" si="4"/>
        <v>322.73210060523655</v>
      </c>
      <c r="K9" s="59"/>
      <c r="L9" s="60">
        <v>446.78</v>
      </c>
      <c r="M9" s="131"/>
      <c r="N9" s="131"/>
      <c r="O9" s="131">
        <v>0.13589999999999999</v>
      </c>
      <c r="P9" s="60">
        <v>304.18</v>
      </c>
      <c r="Q9" s="24"/>
      <c r="R9" s="24"/>
      <c r="S9" s="24">
        <f t="shared" si="5"/>
        <v>-5.755894590846049</v>
      </c>
      <c r="T9" s="24">
        <f t="shared" si="6"/>
        <v>-5.7484522210355937</v>
      </c>
      <c r="U9" s="115"/>
      <c r="V9" s="109">
        <f t="shared" si="7"/>
        <v>-3.211517165005537</v>
      </c>
      <c r="W9" s="109">
        <f t="shared" si="8"/>
        <v>-8.211517165005537</v>
      </c>
      <c r="X9" s="109">
        <f t="shared" si="9"/>
        <v>1.788482834994463</v>
      </c>
      <c r="Y9" s="109">
        <f t="shared" si="10"/>
        <v>-11.147199249394486</v>
      </c>
      <c r="Z9" s="109">
        <f t="shared" si="11"/>
        <v>4.7241649193834121</v>
      </c>
      <c r="AA9" s="109">
        <f t="shared" si="12"/>
        <v>1.0610079575596938</v>
      </c>
      <c r="AB9" s="109">
        <f t="shared" si="13"/>
        <v>-3.9389920424403062</v>
      </c>
      <c r="AC9" s="109">
        <f t="shared" si="14"/>
        <v>6.0610079575596938</v>
      </c>
      <c r="AD9" s="109">
        <f t="shared" si="15"/>
        <v>-26.286548990584826</v>
      </c>
      <c r="AE9" s="109">
        <f t="shared" si="16"/>
        <v>28.40856490570421</v>
      </c>
      <c r="AF9" s="109">
        <f t="shared" si="17"/>
        <v>-2.9702970297029725</v>
      </c>
      <c r="AG9" s="109">
        <f t="shared" si="18"/>
        <v>-7.9702970297029729</v>
      </c>
      <c r="AH9" s="109">
        <f t="shared" si="19"/>
        <v>2.0297029702970275</v>
      </c>
      <c r="AI9" s="109">
        <f t="shared" si="20"/>
        <v>-16.033419481020328</v>
      </c>
      <c r="AJ9" s="109">
        <f t="shared" si="21"/>
        <v>10.092825421614384</v>
      </c>
      <c r="AK9" s="109">
        <f t="shared" si="22"/>
        <v>-3.0219856758152299</v>
      </c>
      <c r="AL9" s="109">
        <f t="shared" si="23"/>
        <v>-8.0219856758152304</v>
      </c>
      <c r="AM9" s="109">
        <f t="shared" si="24"/>
        <v>1.9780143241847701</v>
      </c>
      <c r="AN9" s="109">
        <f t="shared" si="25"/>
        <v>-16.323824860337844</v>
      </c>
      <c r="AO9" s="109">
        <f t="shared" si="26"/>
        <v>10.279853508707383</v>
      </c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</row>
    <row r="10" spans="1:128" s="5" customFormat="1" x14ac:dyDescent="0.25">
      <c r="A10" s="22" t="s">
        <v>25</v>
      </c>
      <c r="B10" s="33" t="s">
        <v>111</v>
      </c>
      <c r="C10" s="22" t="s">
        <v>107</v>
      </c>
      <c r="D10" s="26">
        <v>7</v>
      </c>
      <c r="E10" s="90">
        <v>446.80890000000005</v>
      </c>
      <c r="F10" s="90">
        <f t="shared" si="2"/>
        <v>447.10000000000008</v>
      </c>
      <c r="G10" s="149">
        <v>0.25080000000000002</v>
      </c>
      <c r="H10" s="149">
        <v>4.0300000000000002E-2</v>
      </c>
      <c r="I10" s="147">
        <f t="shared" si="3"/>
        <v>0.29110000000000003</v>
      </c>
      <c r="J10" s="91">
        <f t="shared" si="4"/>
        <v>651.34881389245561</v>
      </c>
      <c r="K10" s="59"/>
      <c r="L10" s="60">
        <v>446.94</v>
      </c>
      <c r="M10" s="131">
        <v>0.2442</v>
      </c>
      <c r="N10" s="131">
        <v>4.1000000000000002E-2</v>
      </c>
      <c r="O10" s="131">
        <v>0.28520000000000001</v>
      </c>
      <c r="P10" s="60">
        <v>638.12</v>
      </c>
      <c r="Q10" s="24">
        <f t="shared" si="27"/>
        <v>-2.6315789473684301</v>
      </c>
      <c r="R10" s="24">
        <f t="shared" si="28"/>
        <v>1.7369727047146382</v>
      </c>
      <c r="S10" s="24">
        <f t="shared" si="5"/>
        <v>-2.0267949158364877</v>
      </c>
      <c r="T10" s="24">
        <f t="shared" si="6"/>
        <v>-2.0309876383132277</v>
      </c>
      <c r="U10" s="115"/>
      <c r="V10" s="109">
        <f t="shared" si="7"/>
        <v>-3.211517165005537</v>
      </c>
      <c r="W10" s="109">
        <f t="shared" si="8"/>
        <v>-8.211517165005537</v>
      </c>
      <c r="X10" s="109">
        <f t="shared" si="9"/>
        <v>1.788482834994463</v>
      </c>
      <c r="Y10" s="109">
        <f t="shared" si="10"/>
        <v>-11.147199249394486</v>
      </c>
      <c r="Z10" s="109">
        <f t="shared" si="11"/>
        <v>4.7241649193834121</v>
      </c>
      <c r="AA10" s="109">
        <f t="shared" si="12"/>
        <v>1.0610079575596938</v>
      </c>
      <c r="AB10" s="109">
        <f t="shared" si="13"/>
        <v>-3.9389920424403062</v>
      </c>
      <c r="AC10" s="109">
        <f t="shared" si="14"/>
        <v>6.0610079575596938</v>
      </c>
      <c r="AD10" s="109">
        <f t="shared" si="15"/>
        <v>-26.286548990584826</v>
      </c>
      <c r="AE10" s="109">
        <f t="shared" si="16"/>
        <v>28.40856490570421</v>
      </c>
      <c r="AF10" s="109">
        <f t="shared" si="17"/>
        <v>-2.9702970297029725</v>
      </c>
      <c r="AG10" s="109">
        <f t="shared" si="18"/>
        <v>-7.9702970297029729</v>
      </c>
      <c r="AH10" s="109">
        <f t="shared" si="19"/>
        <v>2.0297029702970275</v>
      </c>
      <c r="AI10" s="109">
        <f t="shared" si="20"/>
        <v>-16.033419481020328</v>
      </c>
      <c r="AJ10" s="109">
        <f t="shared" si="21"/>
        <v>10.092825421614384</v>
      </c>
      <c r="AK10" s="109">
        <f t="shared" si="22"/>
        <v>-3.0219856758152299</v>
      </c>
      <c r="AL10" s="109">
        <f t="shared" si="23"/>
        <v>-8.0219856758152304</v>
      </c>
      <c r="AM10" s="109">
        <f t="shared" si="24"/>
        <v>1.9780143241847701</v>
      </c>
      <c r="AN10" s="109">
        <f t="shared" si="25"/>
        <v>-16.323824860337844</v>
      </c>
      <c r="AO10" s="109">
        <f t="shared" si="26"/>
        <v>10.279853508707383</v>
      </c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</row>
    <row r="11" spans="1:128" s="5" customFormat="1" x14ac:dyDescent="0.25">
      <c r="A11" s="22" t="s">
        <v>25</v>
      </c>
      <c r="B11" s="33" t="s">
        <v>111</v>
      </c>
      <c r="C11" s="22" t="s">
        <v>107</v>
      </c>
      <c r="D11" s="26">
        <v>8</v>
      </c>
      <c r="E11" s="90">
        <v>446.49529999999993</v>
      </c>
      <c r="F11" s="90">
        <f t="shared" si="2"/>
        <v>446.99999999999989</v>
      </c>
      <c r="G11" s="149">
        <v>0.42849999999999999</v>
      </c>
      <c r="H11" s="149">
        <v>7.6200000000000004E-2</v>
      </c>
      <c r="I11" s="147">
        <f t="shared" si="3"/>
        <v>0.50470000000000004</v>
      </c>
      <c r="J11" s="91">
        <f t="shared" si="4"/>
        <v>1129.8770737446027</v>
      </c>
      <c r="K11" s="59"/>
      <c r="L11" s="60">
        <v>447.04</v>
      </c>
      <c r="M11" s="131"/>
      <c r="N11" s="131"/>
      <c r="O11" s="131">
        <v>0.49580000000000002</v>
      </c>
      <c r="P11" s="60">
        <v>1109.07</v>
      </c>
      <c r="Q11" s="24"/>
      <c r="R11" s="24"/>
      <c r="S11" s="24">
        <f t="shared" si="5"/>
        <v>-1.7634238161283968</v>
      </c>
      <c r="T11" s="24">
        <f t="shared" si="6"/>
        <v>-1.8415342897121243</v>
      </c>
      <c r="U11" s="115"/>
      <c r="V11" s="109">
        <f t="shared" si="7"/>
        <v>-3.211517165005537</v>
      </c>
      <c r="W11" s="109">
        <f t="shared" si="8"/>
        <v>-8.211517165005537</v>
      </c>
      <c r="X11" s="109">
        <f t="shared" si="9"/>
        <v>1.788482834994463</v>
      </c>
      <c r="Y11" s="109">
        <f t="shared" si="10"/>
        <v>-11.147199249394486</v>
      </c>
      <c r="Z11" s="109">
        <f t="shared" si="11"/>
        <v>4.7241649193834121</v>
      </c>
      <c r="AA11" s="109">
        <f t="shared" si="12"/>
        <v>1.0610079575596938</v>
      </c>
      <c r="AB11" s="109">
        <f t="shared" si="13"/>
        <v>-3.9389920424403062</v>
      </c>
      <c r="AC11" s="109">
        <f t="shared" si="14"/>
        <v>6.0610079575596938</v>
      </c>
      <c r="AD11" s="109">
        <f t="shared" si="15"/>
        <v>-26.286548990584826</v>
      </c>
      <c r="AE11" s="109">
        <f t="shared" si="16"/>
        <v>28.40856490570421</v>
      </c>
      <c r="AF11" s="109">
        <f t="shared" si="17"/>
        <v>-2.9702970297029725</v>
      </c>
      <c r="AG11" s="109">
        <f t="shared" si="18"/>
        <v>-7.9702970297029729</v>
      </c>
      <c r="AH11" s="109">
        <f t="shared" si="19"/>
        <v>2.0297029702970275</v>
      </c>
      <c r="AI11" s="109">
        <f t="shared" si="20"/>
        <v>-16.033419481020328</v>
      </c>
      <c r="AJ11" s="109">
        <f t="shared" si="21"/>
        <v>10.092825421614384</v>
      </c>
      <c r="AK11" s="109">
        <f t="shared" si="22"/>
        <v>-3.0219856758152299</v>
      </c>
      <c r="AL11" s="109">
        <f t="shared" si="23"/>
        <v>-8.0219856758152304</v>
      </c>
      <c r="AM11" s="109">
        <f t="shared" si="24"/>
        <v>1.9780143241847701</v>
      </c>
      <c r="AN11" s="109">
        <f t="shared" si="25"/>
        <v>-16.323824860337844</v>
      </c>
      <c r="AO11" s="109">
        <f t="shared" si="26"/>
        <v>10.279853508707383</v>
      </c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</row>
    <row r="12" spans="1:128" s="5" customFormat="1" x14ac:dyDescent="0.25">
      <c r="A12" s="22" t="s">
        <v>25</v>
      </c>
      <c r="B12" s="33" t="s">
        <v>111</v>
      </c>
      <c r="C12" s="22" t="s">
        <v>107</v>
      </c>
      <c r="D12" s="26">
        <v>9</v>
      </c>
      <c r="E12" s="90">
        <v>446.10629999999998</v>
      </c>
      <c r="F12" s="90">
        <f t="shared" si="2"/>
        <v>447.9</v>
      </c>
      <c r="G12" s="149">
        <v>1.5502</v>
      </c>
      <c r="H12" s="149">
        <v>0.24349999999999999</v>
      </c>
      <c r="I12" s="147">
        <f t="shared" si="3"/>
        <v>1.7937000000000001</v>
      </c>
      <c r="J12" s="91">
        <f t="shared" si="4"/>
        <v>4014.6988937753704</v>
      </c>
      <c r="K12" s="59"/>
      <c r="L12" s="60">
        <v>447.8</v>
      </c>
      <c r="M12" s="131"/>
      <c r="N12" s="131"/>
      <c r="O12" s="131">
        <v>1.7790999999999999</v>
      </c>
      <c r="P12" s="60">
        <v>3972.98</v>
      </c>
      <c r="Q12" s="24"/>
      <c r="R12" s="24"/>
      <c r="S12" s="24">
        <f t="shared" si="5"/>
        <v>-0.81395997100965412</v>
      </c>
      <c r="T12" s="24">
        <f t="shared" si="6"/>
        <v>-1.0391537417676286</v>
      </c>
      <c r="U12" s="115"/>
      <c r="V12" s="109">
        <f t="shared" si="7"/>
        <v>-3.211517165005537</v>
      </c>
      <c r="W12" s="109">
        <f t="shared" si="8"/>
        <v>-8.211517165005537</v>
      </c>
      <c r="X12" s="109">
        <f t="shared" si="9"/>
        <v>1.788482834994463</v>
      </c>
      <c r="Y12" s="109">
        <f t="shared" si="10"/>
        <v>-11.147199249394486</v>
      </c>
      <c r="Z12" s="109">
        <f t="shared" si="11"/>
        <v>4.7241649193834121</v>
      </c>
      <c r="AA12" s="109">
        <f t="shared" si="12"/>
        <v>1.0610079575596938</v>
      </c>
      <c r="AB12" s="109">
        <f t="shared" si="13"/>
        <v>-3.9389920424403062</v>
      </c>
      <c r="AC12" s="109">
        <f t="shared" si="14"/>
        <v>6.0610079575596938</v>
      </c>
      <c r="AD12" s="109">
        <f t="shared" si="15"/>
        <v>-26.286548990584826</v>
      </c>
      <c r="AE12" s="109">
        <f t="shared" si="16"/>
        <v>28.40856490570421</v>
      </c>
      <c r="AF12" s="109">
        <f t="shared" si="17"/>
        <v>-2.9702970297029725</v>
      </c>
      <c r="AG12" s="109">
        <f t="shared" si="18"/>
        <v>-7.9702970297029729</v>
      </c>
      <c r="AH12" s="109">
        <f t="shared" si="19"/>
        <v>2.0297029702970275</v>
      </c>
      <c r="AI12" s="109">
        <f t="shared" si="20"/>
        <v>-16.033419481020328</v>
      </c>
      <c r="AJ12" s="109">
        <f t="shared" si="21"/>
        <v>10.092825421614384</v>
      </c>
      <c r="AK12" s="109">
        <f t="shared" si="22"/>
        <v>-3.0219856758152299</v>
      </c>
      <c r="AL12" s="109">
        <f t="shared" si="23"/>
        <v>-8.0219856758152304</v>
      </c>
      <c r="AM12" s="109">
        <f t="shared" si="24"/>
        <v>1.9780143241847701</v>
      </c>
      <c r="AN12" s="109">
        <f t="shared" si="25"/>
        <v>-16.323824860337844</v>
      </c>
      <c r="AO12" s="109">
        <f t="shared" si="26"/>
        <v>10.279853508707383</v>
      </c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</row>
    <row r="13" spans="1:128" s="5" customFormat="1" x14ac:dyDescent="0.25">
      <c r="A13" s="22" t="s">
        <v>39</v>
      </c>
      <c r="B13" s="33" t="s">
        <v>63</v>
      </c>
      <c r="C13" s="125" t="s">
        <v>127</v>
      </c>
      <c r="D13" s="26">
        <v>1</v>
      </c>
      <c r="E13" s="90">
        <v>446.47820000000002</v>
      </c>
      <c r="F13" s="90">
        <f t="shared" si="2"/>
        <v>446.50000000000006</v>
      </c>
      <c r="G13" s="149">
        <v>1.0999999999999999E-2</v>
      </c>
      <c r="H13" s="149">
        <v>1.0800000000000001E-2</v>
      </c>
      <c r="I13" s="147">
        <f t="shared" si="3"/>
        <v>2.18E-2</v>
      </c>
      <c r="J13" s="91">
        <f t="shared" si="4"/>
        <v>48.825672392282904</v>
      </c>
      <c r="K13" s="59">
        <v>446.3</v>
      </c>
      <c r="L13" s="58">
        <v>446.3</v>
      </c>
      <c r="M13" s="131"/>
      <c r="N13" s="131"/>
      <c r="O13" s="131">
        <v>2.1299999999999999E-2</v>
      </c>
      <c r="P13" s="63">
        <v>48</v>
      </c>
      <c r="Q13" s="24"/>
      <c r="R13" s="24"/>
      <c r="S13" s="24">
        <f t="shared" si="5"/>
        <v>-2.2935779816513784</v>
      </c>
      <c r="T13" s="24">
        <f t="shared" si="6"/>
        <v>-1.6910620004352561</v>
      </c>
      <c r="U13" s="115"/>
      <c r="V13" s="109">
        <f t="shared" si="7"/>
        <v>-3.211517165005537</v>
      </c>
      <c r="W13" s="109">
        <f t="shared" si="8"/>
        <v>-8.211517165005537</v>
      </c>
      <c r="X13" s="109">
        <f t="shared" si="9"/>
        <v>1.788482834994463</v>
      </c>
      <c r="Y13" s="109">
        <f t="shared" si="10"/>
        <v>-11.147199249394486</v>
      </c>
      <c r="Z13" s="109">
        <f t="shared" si="11"/>
        <v>4.7241649193834121</v>
      </c>
      <c r="AA13" s="109">
        <f t="shared" si="12"/>
        <v>1.0610079575596938</v>
      </c>
      <c r="AB13" s="109">
        <f t="shared" si="13"/>
        <v>-3.9389920424403062</v>
      </c>
      <c r="AC13" s="109">
        <f t="shared" si="14"/>
        <v>6.0610079575596938</v>
      </c>
      <c r="AD13" s="109">
        <f t="shared" si="15"/>
        <v>-26.286548990584826</v>
      </c>
      <c r="AE13" s="109">
        <f t="shared" si="16"/>
        <v>28.40856490570421</v>
      </c>
      <c r="AF13" s="109">
        <f t="shared" si="17"/>
        <v>-2.9702970297029725</v>
      </c>
      <c r="AG13" s="109">
        <f t="shared" si="18"/>
        <v>-7.9702970297029729</v>
      </c>
      <c r="AH13" s="109">
        <f t="shared" si="19"/>
        <v>2.0297029702970275</v>
      </c>
      <c r="AI13" s="109">
        <f t="shared" si="20"/>
        <v>-16.033419481020328</v>
      </c>
      <c r="AJ13" s="109">
        <f t="shared" si="21"/>
        <v>10.092825421614384</v>
      </c>
      <c r="AK13" s="109">
        <f t="shared" si="22"/>
        <v>-3.0219856758152299</v>
      </c>
      <c r="AL13" s="109">
        <f t="shared" si="23"/>
        <v>-8.0219856758152304</v>
      </c>
      <c r="AM13" s="109">
        <f t="shared" si="24"/>
        <v>1.9780143241847701</v>
      </c>
      <c r="AN13" s="109">
        <f t="shared" si="25"/>
        <v>-16.323824860337844</v>
      </c>
      <c r="AO13" s="109">
        <f t="shared" si="26"/>
        <v>10.279853508707383</v>
      </c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</row>
    <row r="14" spans="1:128" s="5" customFormat="1" x14ac:dyDescent="0.25">
      <c r="A14" s="22" t="s">
        <v>39</v>
      </c>
      <c r="B14" s="33" t="s">
        <v>63</v>
      </c>
      <c r="C14" s="125" t="s">
        <v>127</v>
      </c>
      <c r="D14" s="26">
        <v>2</v>
      </c>
      <c r="E14" s="90">
        <v>446.26959999999997</v>
      </c>
      <c r="F14" s="90">
        <f t="shared" si="2"/>
        <v>446.3</v>
      </c>
      <c r="G14" s="149">
        <v>2.1399999999999999E-2</v>
      </c>
      <c r="H14" s="149">
        <v>8.9999999999999993E-3</v>
      </c>
      <c r="I14" s="147">
        <f t="shared" si="3"/>
        <v>3.0399999999999996E-2</v>
      </c>
      <c r="J14" s="91">
        <f t="shared" si="4"/>
        <v>68.118506242493851</v>
      </c>
      <c r="K14" s="59">
        <v>446.1</v>
      </c>
      <c r="L14" s="58">
        <v>446.1</v>
      </c>
      <c r="M14" s="131"/>
      <c r="N14" s="131"/>
      <c r="O14" s="131">
        <v>3.0300000000000001E-2</v>
      </c>
      <c r="P14" s="63">
        <v>68</v>
      </c>
      <c r="Q14" s="24"/>
      <c r="R14" s="24"/>
      <c r="S14" s="24">
        <f t="shared" si="5"/>
        <v>-0.32894736842103928</v>
      </c>
      <c r="T14" s="24">
        <f t="shared" si="6"/>
        <v>-0.17397070052003566</v>
      </c>
      <c r="U14" s="115"/>
      <c r="V14" s="109">
        <f t="shared" si="7"/>
        <v>-3.211517165005537</v>
      </c>
      <c r="W14" s="109">
        <f t="shared" si="8"/>
        <v>-8.211517165005537</v>
      </c>
      <c r="X14" s="109">
        <f t="shared" si="9"/>
        <v>1.788482834994463</v>
      </c>
      <c r="Y14" s="109">
        <f t="shared" si="10"/>
        <v>-11.147199249394486</v>
      </c>
      <c r="Z14" s="109">
        <f t="shared" si="11"/>
        <v>4.7241649193834121</v>
      </c>
      <c r="AA14" s="109">
        <f t="shared" si="12"/>
        <v>1.0610079575596938</v>
      </c>
      <c r="AB14" s="109">
        <f t="shared" si="13"/>
        <v>-3.9389920424403062</v>
      </c>
      <c r="AC14" s="109">
        <f t="shared" si="14"/>
        <v>6.0610079575596938</v>
      </c>
      <c r="AD14" s="109">
        <f t="shared" si="15"/>
        <v>-26.286548990584826</v>
      </c>
      <c r="AE14" s="109">
        <f t="shared" si="16"/>
        <v>28.40856490570421</v>
      </c>
      <c r="AF14" s="109">
        <f t="shared" si="17"/>
        <v>-2.9702970297029725</v>
      </c>
      <c r="AG14" s="109">
        <f t="shared" si="18"/>
        <v>-7.9702970297029729</v>
      </c>
      <c r="AH14" s="109">
        <f t="shared" si="19"/>
        <v>2.0297029702970275</v>
      </c>
      <c r="AI14" s="109">
        <f t="shared" si="20"/>
        <v>-16.033419481020328</v>
      </c>
      <c r="AJ14" s="109">
        <f t="shared" si="21"/>
        <v>10.092825421614384</v>
      </c>
      <c r="AK14" s="109">
        <f t="shared" si="22"/>
        <v>-3.0219856758152299</v>
      </c>
      <c r="AL14" s="109">
        <f t="shared" si="23"/>
        <v>-8.0219856758152304</v>
      </c>
      <c r="AM14" s="109">
        <f t="shared" si="24"/>
        <v>1.9780143241847701</v>
      </c>
      <c r="AN14" s="109">
        <f t="shared" si="25"/>
        <v>-16.323824860337844</v>
      </c>
      <c r="AO14" s="109">
        <f t="shared" si="26"/>
        <v>10.279853508707383</v>
      </c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</row>
    <row r="15" spans="1:128" s="5" customFormat="1" x14ac:dyDescent="0.25">
      <c r="A15" s="22" t="s">
        <v>39</v>
      </c>
      <c r="B15" s="33" t="s">
        <v>63</v>
      </c>
      <c r="C15" s="125" t="s">
        <v>127</v>
      </c>
      <c r="D15" s="26">
        <v>3</v>
      </c>
      <c r="E15" s="90">
        <v>445.85749999999996</v>
      </c>
      <c r="F15" s="90">
        <f t="shared" si="2"/>
        <v>445.89999999999992</v>
      </c>
      <c r="G15" s="149">
        <v>3.1300000000000001E-2</v>
      </c>
      <c r="H15" s="149">
        <v>1.12E-2</v>
      </c>
      <c r="I15" s="147">
        <f t="shared" si="3"/>
        <v>4.2500000000000003E-2</v>
      </c>
      <c r="J15" s="91">
        <f t="shared" si="4"/>
        <v>95.318507023198123</v>
      </c>
      <c r="K15" s="59">
        <v>445.7</v>
      </c>
      <c r="L15" s="58">
        <v>445.7</v>
      </c>
      <c r="M15" s="131"/>
      <c r="N15" s="131"/>
      <c r="O15" s="131">
        <v>4.1799999999999997E-2</v>
      </c>
      <c r="P15" s="63">
        <v>94</v>
      </c>
      <c r="Q15" s="24"/>
      <c r="R15" s="24"/>
      <c r="S15" s="24">
        <f t="shared" si="5"/>
        <v>-1.6470588235294261</v>
      </c>
      <c r="T15" s="24">
        <f t="shared" si="6"/>
        <v>-1.3832644513381136</v>
      </c>
      <c r="U15" s="115"/>
      <c r="V15" s="109">
        <f t="shared" si="7"/>
        <v>-3.211517165005537</v>
      </c>
      <c r="W15" s="109">
        <f t="shared" si="8"/>
        <v>-8.211517165005537</v>
      </c>
      <c r="X15" s="109">
        <f t="shared" si="9"/>
        <v>1.788482834994463</v>
      </c>
      <c r="Y15" s="109">
        <f t="shared" si="10"/>
        <v>-11.147199249394486</v>
      </c>
      <c r="Z15" s="109">
        <f t="shared" si="11"/>
        <v>4.7241649193834121</v>
      </c>
      <c r="AA15" s="109">
        <f t="shared" si="12"/>
        <v>1.0610079575596938</v>
      </c>
      <c r="AB15" s="109">
        <f t="shared" si="13"/>
        <v>-3.9389920424403062</v>
      </c>
      <c r="AC15" s="109">
        <f t="shared" si="14"/>
        <v>6.0610079575596938</v>
      </c>
      <c r="AD15" s="109">
        <f t="shared" si="15"/>
        <v>-26.286548990584826</v>
      </c>
      <c r="AE15" s="109">
        <f t="shared" si="16"/>
        <v>28.40856490570421</v>
      </c>
      <c r="AF15" s="109">
        <f t="shared" si="17"/>
        <v>-2.9702970297029725</v>
      </c>
      <c r="AG15" s="109">
        <f t="shared" si="18"/>
        <v>-7.9702970297029729</v>
      </c>
      <c r="AH15" s="109">
        <f t="shared" si="19"/>
        <v>2.0297029702970275</v>
      </c>
      <c r="AI15" s="109">
        <f t="shared" si="20"/>
        <v>-16.033419481020328</v>
      </c>
      <c r="AJ15" s="109">
        <f t="shared" si="21"/>
        <v>10.092825421614384</v>
      </c>
      <c r="AK15" s="109">
        <f t="shared" si="22"/>
        <v>-3.0219856758152299</v>
      </c>
      <c r="AL15" s="109">
        <f t="shared" si="23"/>
        <v>-8.0219856758152304</v>
      </c>
      <c r="AM15" s="109">
        <f t="shared" si="24"/>
        <v>1.9780143241847701</v>
      </c>
      <c r="AN15" s="109">
        <f t="shared" si="25"/>
        <v>-16.323824860337844</v>
      </c>
      <c r="AO15" s="109">
        <f t="shared" si="26"/>
        <v>10.279853508707383</v>
      </c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</row>
    <row r="16" spans="1:128" s="5" customFormat="1" x14ac:dyDescent="0.25">
      <c r="A16" s="22" t="s">
        <v>39</v>
      </c>
      <c r="B16" s="33" t="s">
        <v>63</v>
      </c>
      <c r="C16" s="125" t="s">
        <v>127</v>
      </c>
      <c r="D16" s="26">
        <v>4</v>
      </c>
      <c r="E16" s="90">
        <v>446.45030000000003</v>
      </c>
      <c r="F16" s="90">
        <f t="shared" si="2"/>
        <v>446.5</v>
      </c>
      <c r="G16" s="149">
        <v>3.9899999999999998E-2</v>
      </c>
      <c r="H16" s="149">
        <v>9.7999999999999997E-3</v>
      </c>
      <c r="I16" s="147">
        <f t="shared" si="3"/>
        <v>4.9699999999999994E-2</v>
      </c>
      <c r="J16" s="91">
        <f t="shared" si="4"/>
        <v>111.31790521744651</v>
      </c>
      <c r="K16" s="59">
        <v>446.3</v>
      </c>
      <c r="L16" s="58">
        <v>446.3</v>
      </c>
      <c r="M16" s="131">
        <v>3.9E-2</v>
      </c>
      <c r="N16" s="131">
        <v>9.7999999999999997E-3</v>
      </c>
      <c r="O16" s="131">
        <v>4.8800000000000003E-2</v>
      </c>
      <c r="P16" s="63">
        <v>109</v>
      </c>
      <c r="Q16" s="24">
        <f t="shared" si="27"/>
        <v>-2.2556390977443561</v>
      </c>
      <c r="R16" s="24">
        <f t="shared" si="28"/>
        <v>0</v>
      </c>
      <c r="S16" s="24">
        <f t="shared" si="5"/>
        <v>-1.8108651911468636</v>
      </c>
      <c r="T16" s="24">
        <f t="shared" si="6"/>
        <v>-2.0822393422861776</v>
      </c>
      <c r="U16" s="115"/>
      <c r="V16" s="109">
        <f t="shared" si="7"/>
        <v>-3.211517165005537</v>
      </c>
      <c r="W16" s="109">
        <f t="shared" si="8"/>
        <v>-8.211517165005537</v>
      </c>
      <c r="X16" s="109">
        <f t="shared" si="9"/>
        <v>1.788482834994463</v>
      </c>
      <c r="Y16" s="109">
        <f t="shared" si="10"/>
        <v>-11.147199249394486</v>
      </c>
      <c r="Z16" s="109">
        <f t="shared" si="11"/>
        <v>4.7241649193834121</v>
      </c>
      <c r="AA16" s="109">
        <f t="shared" si="12"/>
        <v>1.0610079575596938</v>
      </c>
      <c r="AB16" s="109">
        <f t="shared" si="13"/>
        <v>-3.9389920424403062</v>
      </c>
      <c r="AC16" s="109">
        <f t="shared" si="14"/>
        <v>6.0610079575596938</v>
      </c>
      <c r="AD16" s="109">
        <f t="shared" si="15"/>
        <v>-26.286548990584826</v>
      </c>
      <c r="AE16" s="109">
        <f t="shared" si="16"/>
        <v>28.40856490570421</v>
      </c>
      <c r="AF16" s="109">
        <f t="shared" si="17"/>
        <v>-2.9702970297029725</v>
      </c>
      <c r="AG16" s="109">
        <f t="shared" si="18"/>
        <v>-7.9702970297029729</v>
      </c>
      <c r="AH16" s="109">
        <f t="shared" si="19"/>
        <v>2.0297029702970275</v>
      </c>
      <c r="AI16" s="109">
        <f t="shared" si="20"/>
        <v>-16.033419481020328</v>
      </c>
      <c r="AJ16" s="109">
        <f t="shared" si="21"/>
        <v>10.092825421614384</v>
      </c>
      <c r="AK16" s="109">
        <f t="shared" si="22"/>
        <v>-3.0219856758152299</v>
      </c>
      <c r="AL16" s="109">
        <f t="shared" si="23"/>
        <v>-8.0219856758152304</v>
      </c>
      <c r="AM16" s="109">
        <f t="shared" si="24"/>
        <v>1.9780143241847701</v>
      </c>
      <c r="AN16" s="109">
        <f t="shared" si="25"/>
        <v>-16.323824860337844</v>
      </c>
      <c r="AO16" s="109">
        <f t="shared" si="26"/>
        <v>10.279853508707383</v>
      </c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</row>
    <row r="17" spans="1:128" s="5" customFormat="1" x14ac:dyDescent="0.25">
      <c r="A17" s="22" t="s">
        <v>39</v>
      </c>
      <c r="B17" s="33" t="s">
        <v>63</v>
      </c>
      <c r="C17" s="125" t="s">
        <v>127</v>
      </c>
      <c r="D17" s="26">
        <v>5</v>
      </c>
      <c r="E17" s="90">
        <v>445.79490000000004</v>
      </c>
      <c r="F17" s="90">
        <f t="shared" si="2"/>
        <v>445.90000000000009</v>
      </c>
      <c r="G17" s="149">
        <v>9.0700000000000003E-2</v>
      </c>
      <c r="H17" s="149">
        <v>1.44E-2</v>
      </c>
      <c r="I17" s="147">
        <f t="shared" si="3"/>
        <v>0.1051</v>
      </c>
      <c r="J17" s="91">
        <f t="shared" si="4"/>
        <v>235.73766809971787</v>
      </c>
      <c r="K17" s="59">
        <v>445.6</v>
      </c>
      <c r="L17" s="58">
        <v>445.7</v>
      </c>
      <c r="M17" s="131">
        <v>8.8599999999999998E-2</v>
      </c>
      <c r="N17" s="131">
        <v>1.55E-2</v>
      </c>
      <c r="O17" s="131">
        <v>0.1041</v>
      </c>
      <c r="P17" s="63">
        <v>234</v>
      </c>
      <c r="Q17" s="24">
        <f t="shared" si="27"/>
        <v>-2.3153252480705673</v>
      </c>
      <c r="R17" s="24">
        <f t="shared" si="28"/>
        <v>7.6388888888888911</v>
      </c>
      <c r="S17" s="24">
        <f t="shared" si="5"/>
        <v>-0.95147478591817403</v>
      </c>
      <c r="T17" s="24">
        <f t="shared" si="6"/>
        <v>-0.73711940638304163</v>
      </c>
      <c r="U17" s="115"/>
      <c r="V17" s="109">
        <f t="shared" si="7"/>
        <v>-3.211517165005537</v>
      </c>
      <c r="W17" s="109">
        <f t="shared" si="8"/>
        <v>-8.211517165005537</v>
      </c>
      <c r="X17" s="109">
        <f t="shared" si="9"/>
        <v>1.788482834994463</v>
      </c>
      <c r="Y17" s="109">
        <f t="shared" si="10"/>
        <v>-11.147199249394486</v>
      </c>
      <c r="Z17" s="109">
        <f t="shared" si="11"/>
        <v>4.7241649193834121</v>
      </c>
      <c r="AA17" s="109">
        <f t="shared" si="12"/>
        <v>1.0610079575596938</v>
      </c>
      <c r="AB17" s="109">
        <f t="shared" si="13"/>
        <v>-3.9389920424403062</v>
      </c>
      <c r="AC17" s="109">
        <f t="shared" si="14"/>
        <v>6.0610079575596938</v>
      </c>
      <c r="AD17" s="109">
        <f t="shared" si="15"/>
        <v>-26.286548990584826</v>
      </c>
      <c r="AE17" s="109">
        <f t="shared" si="16"/>
        <v>28.40856490570421</v>
      </c>
      <c r="AF17" s="109">
        <f t="shared" si="17"/>
        <v>-2.9702970297029725</v>
      </c>
      <c r="AG17" s="109">
        <f t="shared" si="18"/>
        <v>-7.9702970297029729</v>
      </c>
      <c r="AH17" s="109">
        <f t="shared" si="19"/>
        <v>2.0297029702970275</v>
      </c>
      <c r="AI17" s="109">
        <f t="shared" si="20"/>
        <v>-16.033419481020328</v>
      </c>
      <c r="AJ17" s="109">
        <f t="shared" si="21"/>
        <v>10.092825421614384</v>
      </c>
      <c r="AK17" s="109">
        <f t="shared" si="22"/>
        <v>-3.0219856758152299</v>
      </c>
      <c r="AL17" s="109">
        <f t="shared" si="23"/>
        <v>-8.0219856758152304</v>
      </c>
      <c r="AM17" s="109">
        <f t="shared" si="24"/>
        <v>1.9780143241847701</v>
      </c>
      <c r="AN17" s="109">
        <f t="shared" si="25"/>
        <v>-16.323824860337844</v>
      </c>
      <c r="AO17" s="109">
        <f t="shared" si="26"/>
        <v>10.279853508707383</v>
      </c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</row>
    <row r="18" spans="1:128" s="5" customFormat="1" x14ac:dyDescent="0.25">
      <c r="A18" s="22" t="s">
        <v>39</v>
      </c>
      <c r="B18" s="33" t="s">
        <v>63</v>
      </c>
      <c r="C18" s="125" t="s">
        <v>127</v>
      </c>
      <c r="D18" s="26">
        <v>6</v>
      </c>
      <c r="E18" s="90">
        <v>445.36040000000008</v>
      </c>
      <c r="F18" s="90">
        <f t="shared" si="2"/>
        <v>445.50000000000006</v>
      </c>
      <c r="G18" s="149">
        <v>0.1201</v>
      </c>
      <c r="H18" s="149">
        <v>1.95E-2</v>
      </c>
      <c r="I18" s="147">
        <f t="shared" si="3"/>
        <v>0.1396</v>
      </c>
      <c r="J18" s="91">
        <f t="shared" si="4"/>
        <v>313.41692877170726</v>
      </c>
      <c r="K18" s="59">
        <v>445.2</v>
      </c>
      <c r="L18" s="58">
        <v>445.3</v>
      </c>
      <c r="M18" s="131">
        <v>0.1158</v>
      </c>
      <c r="N18" s="131">
        <v>1.9699999999999999E-2</v>
      </c>
      <c r="O18" s="131">
        <v>0.13550000000000001</v>
      </c>
      <c r="P18" s="63">
        <v>304</v>
      </c>
      <c r="Q18" s="24">
        <f t="shared" si="27"/>
        <v>-3.5803497085761853</v>
      </c>
      <c r="R18" s="24">
        <f t="shared" si="28"/>
        <v>1.0256410256410193</v>
      </c>
      <c r="S18" s="24">
        <f t="shared" si="5"/>
        <v>-2.9369627507163267</v>
      </c>
      <c r="T18" s="24">
        <f t="shared" si="6"/>
        <v>-3.0046011900545895</v>
      </c>
      <c r="U18" s="115"/>
      <c r="V18" s="109">
        <f t="shared" si="7"/>
        <v>-3.211517165005537</v>
      </c>
      <c r="W18" s="109">
        <f t="shared" si="8"/>
        <v>-8.211517165005537</v>
      </c>
      <c r="X18" s="109">
        <f t="shared" si="9"/>
        <v>1.788482834994463</v>
      </c>
      <c r="Y18" s="109">
        <f t="shared" si="10"/>
        <v>-11.147199249394486</v>
      </c>
      <c r="Z18" s="109">
        <f t="shared" si="11"/>
        <v>4.7241649193834121</v>
      </c>
      <c r="AA18" s="109">
        <f t="shared" si="12"/>
        <v>1.0610079575596938</v>
      </c>
      <c r="AB18" s="109">
        <f t="shared" si="13"/>
        <v>-3.9389920424403062</v>
      </c>
      <c r="AC18" s="109">
        <f t="shared" si="14"/>
        <v>6.0610079575596938</v>
      </c>
      <c r="AD18" s="109">
        <f t="shared" si="15"/>
        <v>-26.286548990584826</v>
      </c>
      <c r="AE18" s="109">
        <f t="shared" si="16"/>
        <v>28.40856490570421</v>
      </c>
      <c r="AF18" s="109">
        <f t="shared" si="17"/>
        <v>-2.9702970297029725</v>
      </c>
      <c r="AG18" s="109">
        <f t="shared" si="18"/>
        <v>-7.9702970297029729</v>
      </c>
      <c r="AH18" s="109">
        <f t="shared" si="19"/>
        <v>2.0297029702970275</v>
      </c>
      <c r="AI18" s="109">
        <f t="shared" si="20"/>
        <v>-16.033419481020328</v>
      </c>
      <c r="AJ18" s="109">
        <f t="shared" si="21"/>
        <v>10.092825421614384</v>
      </c>
      <c r="AK18" s="109">
        <f t="shared" si="22"/>
        <v>-3.0219856758152299</v>
      </c>
      <c r="AL18" s="109">
        <f t="shared" si="23"/>
        <v>-8.0219856758152304</v>
      </c>
      <c r="AM18" s="109">
        <f t="shared" si="24"/>
        <v>1.9780143241847701</v>
      </c>
      <c r="AN18" s="109">
        <f t="shared" si="25"/>
        <v>-16.323824860337844</v>
      </c>
      <c r="AO18" s="109">
        <f t="shared" si="26"/>
        <v>10.279853508707383</v>
      </c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</row>
    <row r="19" spans="1:128" s="5" customFormat="1" x14ac:dyDescent="0.25">
      <c r="A19" s="22" t="s">
        <v>39</v>
      </c>
      <c r="B19" s="33" t="s">
        <v>63</v>
      </c>
      <c r="C19" s="125" t="s">
        <v>151</v>
      </c>
      <c r="D19" s="26">
        <v>7</v>
      </c>
      <c r="E19" s="90">
        <v>446.2063</v>
      </c>
      <c r="F19" s="90">
        <f t="shared" si="2"/>
        <v>446.5</v>
      </c>
      <c r="G19" s="149">
        <v>0.25719999999999998</v>
      </c>
      <c r="H19" s="149">
        <v>3.6499999999999998E-2</v>
      </c>
      <c r="I19" s="147">
        <f t="shared" si="3"/>
        <v>0.29369999999999996</v>
      </c>
      <c r="J19" s="91">
        <f t="shared" si="4"/>
        <v>658.05226190674625</v>
      </c>
      <c r="K19" s="58">
        <v>446</v>
      </c>
      <c r="L19" s="58">
        <v>446.3</v>
      </c>
      <c r="M19" s="131">
        <v>0.25900000000000001</v>
      </c>
      <c r="N19" s="131">
        <v>3.9300000000000002E-2</v>
      </c>
      <c r="O19" s="131">
        <v>0.29830000000000001</v>
      </c>
      <c r="P19" s="63">
        <v>669</v>
      </c>
      <c r="Q19" s="24">
        <f t="shared" si="27"/>
        <v>0.69984447900467484</v>
      </c>
      <c r="R19" s="24">
        <f t="shared" si="28"/>
        <v>7.6712328767123399</v>
      </c>
      <c r="S19" s="24">
        <f t="shared" si="5"/>
        <v>1.566224038134167</v>
      </c>
      <c r="T19" s="24">
        <f t="shared" si="6"/>
        <v>1.6636578471035133</v>
      </c>
      <c r="U19" s="115"/>
      <c r="V19" s="109">
        <f t="shared" si="7"/>
        <v>-3.211517165005537</v>
      </c>
      <c r="W19" s="109">
        <f t="shared" si="8"/>
        <v>-8.211517165005537</v>
      </c>
      <c r="X19" s="109">
        <f t="shared" si="9"/>
        <v>1.788482834994463</v>
      </c>
      <c r="Y19" s="109">
        <f t="shared" si="10"/>
        <v>-11.147199249394486</v>
      </c>
      <c r="Z19" s="109">
        <f t="shared" si="11"/>
        <v>4.7241649193834121</v>
      </c>
      <c r="AA19" s="109">
        <f t="shared" si="12"/>
        <v>1.0610079575596938</v>
      </c>
      <c r="AB19" s="109">
        <f t="shared" si="13"/>
        <v>-3.9389920424403062</v>
      </c>
      <c r="AC19" s="109">
        <f t="shared" si="14"/>
        <v>6.0610079575596938</v>
      </c>
      <c r="AD19" s="109">
        <f t="shared" si="15"/>
        <v>-26.286548990584826</v>
      </c>
      <c r="AE19" s="109">
        <f t="shared" si="16"/>
        <v>28.40856490570421</v>
      </c>
      <c r="AF19" s="109">
        <f t="shared" si="17"/>
        <v>-2.9702970297029725</v>
      </c>
      <c r="AG19" s="109">
        <f t="shared" si="18"/>
        <v>-7.9702970297029729</v>
      </c>
      <c r="AH19" s="109">
        <f t="shared" si="19"/>
        <v>2.0297029702970275</v>
      </c>
      <c r="AI19" s="109">
        <f t="shared" si="20"/>
        <v>-16.033419481020328</v>
      </c>
      <c r="AJ19" s="109">
        <f t="shared" si="21"/>
        <v>10.092825421614384</v>
      </c>
      <c r="AK19" s="109">
        <f t="shared" si="22"/>
        <v>-3.0219856758152299</v>
      </c>
      <c r="AL19" s="109">
        <f t="shared" si="23"/>
        <v>-8.0219856758152304</v>
      </c>
      <c r="AM19" s="109">
        <f t="shared" si="24"/>
        <v>1.9780143241847701</v>
      </c>
      <c r="AN19" s="109">
        <f t="shared" si="25"/>
        <v>-16.323824860337844</v>
      </c>
      <c r="AO19" s="109">
        <f t="shared" si="26"/>
        <v>10.279853508707383</v>
      </c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</row>
    <row r="20" spans="1:128" s="5" customFormat="1" x14ac:dyDescent="0.25">
      <c r="A20" s="22" t="s">
        <v>39</v>
      </c>
      <c r="B20" s="33" t="s">
        <v>63</v>
      </c>
      <c r="C20" s="125" t="s">
        <v>151</v>
      </c>
      <c r="D20" s="26">
        <v>8</v>
      </c>
      <c r="E20" s="90">
        <v>445.98900000000003</v>
      </c>
      <c r="F20" s="90">
        <f t="shared" si="2"/>
        <v>446.50000000000006</v>
      </c>
      <c r="G20" s="149">
        <v>0.4284</v>
      </c>
      <c r="H20" s="149">
        <v>8.2600000000000007E-2</v>
      </c>
      <c r="I20" s="147">
        <f t="shared" si="3"/>
        <v>0.51100000000000001</v>
      </c>
      <c r="J20" s="91">
        <f t="shared" si="4"/>
        <v>1145.2729727838323</v>
      </c>
      <c r="K20" s="59">
        <v>445.9</v>
      </c>
      <c r="L20" s="58">
        <v>446.4</v>
      </c>
      <c r="M20" s="131">
        <v>0.43440000000000001</v>
      </c>
      <c r="N20" s="131">
        <v>8.6199999999999999E-2</v>
      </c>
      <c r="O20" s="131">
        <v>0.52059999999999995</v>
      </c>
      <c r="P20" s="63">
        <v>1167</v>
      </c>
      <c r="Q20" s="24">
        <f t="shared" si="27"/>
        <v>1.4005602240896371</v>
      </c>
      <c r="R20" s="24">
        <f t="shared" si="28"/>
        <v>4.3583535108958742</v>
      </c>
      <c r="S20" s="24">
        <f t="shared" si="5"/>
        <v>1.8786692759295385</v>
      </c>
      <c r="T20" s="24">
        <f t="shared" si="6"/>
        <v>1.8971046844278079</v>
      </c>
      <c r="U20" s="115"/>
      <c r="V20" s="109">
        <f t="shared" si="7"/>
        <v>-3.211517165005537</v>
      </c>
      <c r="W20" s="109">
        <f t="shared" si="8"/>
        <v>-8.211517165005537</v>
      </c>
      <c r="X20" s="109">
        <f t="shared" si="9"/>
        <v>1.788482834994463</v>
      </c>
      <c r="Y20" s="109">
        <f t="shared" si="10"/>
        <v>-11.147199249394486</v>
      </c>
      <c r="Z20" s="109">
        <f t="shared" si="11"/>
        <v>4.7241649193834121</v>
      </c>
      <c r="AA20" s="109">
        <f t="shared" si="12"/>
        <v>1.0610079575596938</v>
      </c>
      <c r="AB20" s="109">
        <f t="shared" si="13"/>
        <v>-3.9389920424403062</v>
      </c>
      <c r="AC20" s="109">
        <f t="shared" si="14"/>
        <v>6.0610079575596938</v>
      </c>
      <c r="AD20" s="109">
        <f t="shared" si="15"/>
        <v>-26.286548990584826</v>
      </c>
      <c r="AE20" s="109">
        <f t="shared" si="16"/>
        <v>28.40856490570421</v>
      </c>
      <c r="AF20" s="109">
        <f t="shared" si="17"/>
        <v>-2.9702970297029725</v>
      </c>
      <c r="AG20" s="109">
        <f t="shared" si="18"/>
        <v>-7.9702970297029729</v>
      </c>
      <c r="AH20" s="109">
        <f t="shared" si="19"/>
        <v>2.0297029702970275</v>
      </c>
      <c r="AI20" s="109">
        <f t="shared" si="20"/>
        <v>-16.033419481020328</v>
      </c>
      <c r="AJ20" s="109">
        <f t="shared" si="21"/>
        <v>10.092825421614384</v>
      </c>
      <c r="AK20" s="109">
        <f t="shared" si="22"/>
        <v>-3.0219856758152299</v>
      </c>
      <c r="AL20" s="109">
        <f t="shared" si="23"/>
        <v>-8.0219856758152304</v>
      </c>
      <c r="AM20" s="109">
        <f t="shared" si="24"/>
        <v>1.9780143241847701</v>
      </c>
      <c r="AN20" s="109">
        <f t="shared" si="25"/>
        <v>-16.323824860337844</v>
      </c>
      <c r="AO20" s="109">
        <f t="shared" si="26"/>
        <v>10.279853508707383</v>
      </c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</row>
    <row r="21" spans="1:128" s="5" customFormat="1" x14ac:dyDescent="0.25">
      <c r="A21" s="22" t="s">
        <v>39</v>
      </c>
      <c r="B21" s="33" t="s">
        <v>63</v>
      </c>
      <c r="C21" s="125" t="s">
        <v>151</v>
      </c>
      <c r="D21" s="26">
        <v>9</v>
      </c>
      <c r="E21" s="90">
        <v>445.41329999999994</v>
      </c>
      <c r="F21" s="90">
        <f t="shared" si="2"/>
        <v>447.19999999999993</v>
      </c>
      <c r="G21" s="149">
        <v>1.5447</v>
      </c>
      <c r="H21" s="149">
        <v>0.24199999999999999</v>
      </c>
      <c r="I21" s="147">
        <f t="shared" si="3"/>
        <v>1.7867</v>
      </c>
      <c r="J21" s="91">
        <f t="shared" si="4"/>
        <v>4005.2675426033529</v>
      </c>
      <c r="K21" s="59">
        <v>445.3</v>
      </c>
      <c r="L21" s="58">
        <v>447.1</v>
      </c>
      <c r="M21" s="131">
        <v>1.5298</v>
      </c>
      <c r="N21" s="131">
        <v>0.24829999999999999</v>
      </c>
      <c r="O21" s="131">
        <v>1.7781</v>
      </c>
      <c r="P21" s="63">
        <v>3987</v>
      </c>
      <c r="Q21" s="24">
        <f t="shared" si="27"/>
        <v>-0.96458859325434798</v>
      </c>
      <c r="R21" s="24">
        <f t="shared" si="28"/>
        <v>2.6033057851239669</v>
      </c>
      <c r="S21" s="24">
        <f t="shared" si="5"/>
        <v>-0.4813343034644843</v>
      </c>
      <c r="T21" s="24">
        <f t="shared" si="6"/>
        <v>-0.45608794940772779</v>
      </c>
      <c r="U21" s="115"/>
      <c r="V21" s="109">
        <f t="shared" si="7"/>
        <v>-3.211517165005537</v>
      </c>
      <c r="W21" s="109">
        <f t="shared" si="8"/>
        <v>-8.211517165005537</v>
      </c>
      <c r="X21" s="109">
        <f t="shared" si="9"/>
        <v>1.788482834994463</v>
      </c>
      <c r="Y21" s="109">
        <f t="shared" si="10"/>
        <v>-11.147199249394486</v>
      </c>
      <c r="Z21" s="109">
        <f t="shared" si="11"/>
        <v>4.7241649193834121</v>
      </c>
      <c r="AA21" s="109">
        <f t="shared" si="12"/>
        <v>1.0610079575596938</v>
      </c>
      <c r="AB21" s="109">
        <f t="shared" si="13"/>
        <v>-3.9389920424403062</v>
      </c>
      <c r="AC21" s="109">
        <f t="shared" si="14"/>
        <v>6.0610079575596938</v>
      </c>
      <c r="AD21" s="109">
        <f t="shared" si="15"/>
        <v>-26.286548990584826</v>
      </c>
      <c r="AE21" s="109">
        <f t="shared" si="16"/>
        <v>28.40856490570421</v>
      </c>
      <c r="AF21" s="109">
        <f t="shared" si="17"/>
        <v>-2.9702970297029725</v>
      </c>
      <c r="AG21" s="109">
        <f t="shared" si="18"/>
        <v>-7.9702970297029729</v>
      </c>
      <c r="AH21" s="109">
        <f t="shared" si="19"/>
        <v>2.0297029702970275</v>
      </c>
      <c r="AI21" s="109">
        <f t="shared" si="20"/>
        <v>-16.033419481020328</v>
      </c>
      <c r="AJ21" s="109">
        <f t="shared" si="21"/>
        <v>10.092825421614384</v>
      </c>
      <c r="AK21" s="109">
        <f t="shared" si="22"/>
        <v>-3.0219856758152299</v>
      </c>
      <c r="AL21" s="109">
        <f t="shared" si="23"/>
        <v>-8.0219856758152304</v>
      </c>
      <c r="AM21" s="109">
        <f t="shared" si="24"/>
        <v>1.9780143241847701</v>
      </c>
      <c r="AN21" s="109">
        <f t="shared" si="25"/>
        <v>-16.323824860337844</v>
      </c>
      <c r="AO21" s="109">
        <f t="shared" si="26"/>
        <v>10.279853508707383</v>
      </c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</row>
    <row r="22" spans="1:128" s="5" customFormat="1" x14ac:dyDescent="0.25">
      <c r="A22" s="125" t="s">
        <v>131</v>
      </c>
      <c r="B22" s="129" t="s">
        <v>132</v>
      </c>
      <c r="C22" s="130" t="s">
        <v>133</v>
      </c>
      <c r="D22" s="26">
        <v>1</v>
      </c>
      <c r="E22" s="90">
        <v>446.47689999999994</v>
      </c>
      <c r="F22" s="90">
        <f t="shared" si="2"/>
        <v>446.49999999999994</v>
      </c>
      <c r="G22" s="149">
        <v>1.26E-2</v>
      </c>
      <c r="H22" s="149">
        <v>1.0500000000000001E-2</v>
      </c>
      <c r="I22" s="147">
        <f t="shared" si="3"/>
        <v>2.3100000000000002E-2</v>
      </c>
      <c r="J22" s="91">
        <f t="shared" si="4"/>
        <v>51.737388850141038</v>
      </c>
      <c r="K22" s="59">
        <v>446.3</v>
      </c>
      <c r="L22" s="58">
        <v>446.3</v>
      </c>
      <c r="M22" s="131"/>
      <c r="N22" s="131"/>
      <c r="O22" s="131">
        <v>2.4799999999999999E-2</v>
      </c>
      <c r="P22" s="63">
        <v>56</v>
      </c>
      <c r="Q22" s="24"/>
      <c r="R22" s="24"/>
      <c r="S22" s="24">
        <f t="shared" si="5"/>
        <v>7.359307359307345</v>
      </c>
      <c r="T22" s="24">
        <f t="shared" si="6"/>
        <v>8.2389375354943954</v>
      </c>
      <c r="U22" s="115"/>
      <c r="V22" s="109">
        <f t="shared" si="7"/>
        <v>-3.211517165005537</v>
      </c>
      <c r="W22" s="109">
        <f t="shared" si="8"/>
        <v>-8.211517165005537</v>
      </c>
      <c r="X22" s="109">
        <f t="shared" si="9"/>
        <v>1.788482834994463</v>
      </c>
      <c r="Y22" s="109">
        <f t="shared" si="10"/>
        <v>-11.147199249394486</v>
      </c>
      <c r="Z22" s="109">
        <f t="shared" si="11"/>
        <v>4.7241649193834121</v>
      </c>
      <c r="AA22" s="109">
        <f t="shared" si="12"/>
        <v>1.0610079575596938</v>
      </c>
      <c r="AB22" s="109">
        <f t="shared" si="13"/>
        <v>-3.9389920424403062</v>
      </c>
      <c r="AC22" s="109">
        <f t="shared" si="14"/>
        <v>6.0610079575596938</v>
      </c>
      <c r="AD22" s="109">
        <f t="shared" si="15"/>
        <v>-26.286548990584826</v>
      </c>
      <c r="AE22" s="109">
        <f t="shared" si="16"/>
        <v>28.40856490570421</v>
      </c>
      <c r="AF22" s="109">
        <f t="shared" si="17"/>
        <v>-2.9702970297029725</v>
      </c>
      <c r="AG22" s="109">
        <f t="shared" si="18"/>
        <v>-7.9702970297029729</v>
      </c>
      <c r="AH22" s="109">
        <f t="shared" si="19"/>
        <v>2.0297029702970275</v>
      </c>
      <c r="AI22" s="109">
        <f t="shared" si="20"/>
        <v>-16.033419481020328</v>
      </c>
      <c r="AJ22" s="109">
        <f t="shared" si="21"/>
        <v>10.092825421614384</v>
      </c>
      <c r="AK22" s="109">
        <f t="shared" si="22"/>
        <v>-3.0219856758152299</v>
      </c>
      <c r="AL22" s="109">
        <f t="shared" si="23"/>
        <v>-8.0219856758152304</v>
      </c>
      <c r="AM22" s="109">
        <f t="shared" si="24"/>
        <v>1.9780143241847701</v>
      </c>
      <c r="AN22" s="109">
        <f t="shared" si="25"/>
        <v>-16.323824860337844</v>
      </c>
      <c r="AO22" s="109">
        <f t="shared" si="26"/>
        <v>10.279853508707383</v>
      </c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</row>
    <row r="23" spans="1:128" s="5" customFormat="1" x14ac:dyDescent="0.25">
      <c r="A23" s="125" t="s">
        <v>131</v>
      </c>
      <c r="B23" s="129" t="s">
        <v>132</v>
      </c>
      <c r="C23" s="130" t="s">
        <v>133</v>
      </c>
      <c r="D23" s="26">
        <v>2</v>
      </c>
      <c r="E23" s="90">
        <v>445.86660000000006</v>
      </c>
      <c r="F23" s="90">
        <f t="shared" si="2"/>
        <v>445.90000000000009</v>
      </c>
      <c r="G23" s="149">
        <v>2.1499999999999998E-2</v>
      </c>
      <c r="H23" s="149">
        <v>1.1900000000000001E-2</v>
      </c>
      <c r="I23" s="147">
        <f t="shared" si="3"/>
        <v>3.3399999999999999E-2</v>
      </c>
      <c r="J23" s="91">
        <f t="shared" si="4"/>
        <v>74.908180689115298</v>
      </c>
      <c r="K23" s="59">
        <v>445.5</v>
      </c>
      <c r="L23" s="58">
        <v>445.5</v>
      </c>
      <c r="M23" s="131"/>
      <c r="N23" s="131"/>
      <c r="O23" s="131">
        <v>3.4000000000000002E-2</v>
      </c>
      <c r="P23" s="63">
        <v>76</v>
      </c>
      <c r="Q23" s="24"/>
      <c r="R23" s="24"/>
      <c r="S23" s="24">
        <f t="shared" si="5"/>
        <v>1.7964071856287525</v>
      </c>
      <c r="T23" s="24">
        <f t="shared" si="6"/>
        <v>1.4575434896970489</v>
      </c>
      <c r="U23" s="115"/>
      <c r="V23" s="109">
        <f t="shared" si="7"/>
        <v>-3.211517165005537</v>
      </c>
      <c r="W23" s="109">
        <f t="shared" si="8"/>
        <v>-8.211517165005537</v>
      </c>
      <c r="X23" s="109">
        <f t="shared" si="9"/>
        <v>1.788482834994463</v>
      </c>
      <c r="Y23" s="109">
        <f t="shared" si="10"/>
        <v>-11.147199249394486</v>
      </c>
      <c r="Z23" s="109">
        <f t="shared" si="11"/>
        <v>4.7241649193834121</v>
      </c>
      <c r="AA23" s="109">
        <f t="shared" si="12"/>
        <v>1.0610079575596938</v>
      </c>
      <c r="AB23" s="109">
        <f t="shared" si="13"/>
        <v>-3.9389920424403062</v>
      </c>
      <c r="AC23" s="109">
        <f t="shared" si="14"/>
        <v>6.0610079575596938</v>
      </c>
      <c r="AD23" s="109">
        <f t="shared" si="15"/>
        <v>-26.286548990584826</v>
      </c>
      <c r="AE23" s="109">
        <f t="shared" si="16"/>
        <v>28.40856490570421</v>
      </c>
      <c r="AF23" s="109">
        <f t="shared" si="17"/>
        <v>-2.9702970297029725</v>
      </c>
      <c r="AG23" s="109">
        <f t="shared" si="18"/>
        <v>-7.9702970297029729</v>
      </c>
      <c r="AH23" s="109">
        <f t="shared" si="19"/>
        <v>2.0297029702970275</v>
      </c>
      <c r="AI23" s="109">
        <f t="shared" si="20"/>
        <v>-16.033419481020328</v>
      </c>
      <c r="AJ23" s="109">
        <f t="shared" si="21"/>
        <v>10.092825421614384</v>
      </c>
      <c r="AK23" s="109">
        <f t="shared" si="22"/>
        <v>-3.0219856758152299</v>
      </c>
      <c r="AL23" s="109">
        <f t="shared" si="23"/>
        <v>-8.0219856758152304</v>
      </c>
      <c r="AM23" s="109">
        <f t="shared" si="24"/>
        <v>1.9780143241847701</v>
      </c>
      <c r="AN23" s="109">
        <f t="shared" si="25"/>
        <v>-16.323824860337844</v>
      </c>
      <c r="AO23" s="109">
        <f t="shared" si="26"/>
        <v>10.279853508707383</v>
      </c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</row>
    <row r="24" spans="1:128" s="5" customFormat="1" x14ac:dyDescent="0.25">
      <c r="A24" s="125" t="s">
        <v>131</v>
      </c>
      <c r="B24" s="129" t="s">
        <v>132</v>
      </c>
      <c r="C24" s="130" t="s">
        <v>133</v>
      </c>
      <c r="D24" s="26">
        <v>3</v>
      </c>
      <c r="E24" s="90">
        <v>446.95600000000002</v>
      </c>
      <c r="F24" s="90">
        <f t="shared" si="2"/>
        <v>447.00000000000006</v>
      </c>
      <c r="G24" s="149">
        <v>3.3000000000000002E-2</v>
      </c>
      <c r="H24" s="149">
        <v>1.0999999999999999E-2</v>
      </c>
      <c r="I24" s="147">
        <f t="shared" si="3"/>
        <v>4.3999999999999997E-2</v>
      </c>
      <c r="J24" s="91">
        <f t="shared" si="4"/>
        <v>98.440037627317082</v>
      </c>
      <c r="K24" s="59">
        <v>446.8</v>
      </c>
      <c r="L24" s="58">
        <v>446.8</v>
      </c>
      <c r="M24" s="131"/>
      <c r="N24" s="131"/>
      <c r="O24" s="131">
        <v>4.1099999999999998E-2</v>
      </c>
      <c r="P24" s="63">
        <v>92</v>
      </c>
      <c r="Q24" s="24"/>
      <c r="R24" s="24"/>
      <c r="S24" s="24">
        <f t="shared" si="5"/>
        <v>-6.5909090909090899</v>
      </c>
      <c r="T24" s="24">
        <f t="shared" si="6"/>
        <v>-6.5420917977483315</v>
      </c>
      <c r="U24" s="115"/>
      <c r="V24" s="109">
        <f t="shared" si="7"/>
        <v>-3.211517165005537</v>
      </c>
      <c r="W24" s="109">
        <f t="shared" si="8"/>
        <v>-8.211517165005537</v>
      </c>
      <c r="X24" s="109">
        <f t="shared" si="9"/>
        <v>1.788482834994463</v>
      </c>
      <c r="Y24" s="109">
        <f t="shared" si="10"/>
        <v>-11.147199249394486</v>
      </c>
      <c r="Z24" s="109">
        <f t="shared" si="11"/>
        <v>4.7241649193834121</v>
      </c>
      <c r="AA24" s="109">
        <f t="shared" si="12"/>
        <v>1.0610079575596938</v>
      </c>
      <c r="AB24" s="109">
        <f t="shared" si="13"/>
        <v>-3.9389920424403062</v>
      </c>
      <c r="AC24" s="109">
        <f t="shared" si="14"/>
        <v>6.0610079575596938</v>
      </c>
      <c r="AD24" s="109">
        <f t="shared" si="15"/>
        <v>-26.286548990584826</v>
      </c>
      <c r="AE24" s="109">
        <f t="shared" si="16"/>
        <v>28.40856490570421</v>
      </c>
      <c r="AF24" s="109">
        <f t="shared" si="17"/>
        <v>-2.9702970297029725</v>
      </c>
      <c r="AG24" s="109">
        <f t="shared" si="18"/>
        <v>-7.9702970297029729</v>
      </c>
      <c r="AH24" s="109">
        <f t="shared" si="19"/>
        <v>2.0297029702970275</v>
      </c>
      <c r="AI24" s="109">
        <f t="shared" si="20"/>
        <v>-16.033419481020328</v>
      </c>
      <c r="AJ24" s="109">
        <f t="shared" si="21"/>
        <v>10.092825421614384</v>
      </c>
      <c r="AK24" s="109">
        <f t="shared" si="22"/>
        <v>-3.0219856758152299</v>
      </c>
      <c r="AL24" s="109">
        <f t="shared" si="23"/>
        <v>-8.0219856758152304</v>
      </c>
      <c r="AM24" s="109">
        <f t="shared" si="24"/>
        <v>1.9780143241847701</v>
      </c>
      <c r="AN24" s="109">
        <f t="shared" si="25"/>
        <v>-16.323824860337844</v>
      </c>
      <c r="AO24" s="109">
        <f t="shared" si="26"/>
        <v>10.279853508707383</v>
      </c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</row>
    <row r="25" spans="1:128" s="5" customFormat="1" x14ac:dyDescent="0.25">
      <c r="A25" s="125" t="s">
        <v>131</v>
      </c>
      <c r="B25" s="129" t="s">
        <v>132</v>
      </c>
      <c r="C25" s="130" t="s">
        <v>133</v>
      </c>
      <c r="D25" s="26">
        <v>4</v>
      </c>
      <c r="E25" s="90">
        <v>445.94659999999993</v>
      </c>
      <c r="F25" s="90">
        <f t="shared" si="2"/>
        <v>445.99999999999989</v>
      </c>
      <c r="G25" s="149">
        <v>4.1300000000000003E-2</v>
      </c>
      <c r="H25" s="149">
        <v>1.21E-2</v>
      </c>
      <c r="I25" s="147">
        <f t="shared" si="3"/>
        <v>5.3400000000000003E-2</v>
      </c>
      <c r="J25" s="91">
        <f t="shared" si="4"/>
        <v>119.73986802690396</v>
      </c>
      <c r="K25" s="59">
        <v>445.8</v>
      </c>
      <c r="L25" s="58">
        <v>445.8</v>
      </c>
      <c r="M25" s="131"/>
      <c r="N25" s="131"/>
      <c r="O25" s="131">
        <v>5.1299999999999998E-2</v>
      </c>
      <c r="P25" s="63">
        <v>115</v>
      </c>
      <c r="Q25" s="24"/>
      <c r="R25" s="24"/>
      <c r="S25" s="24">
        <f t="shared" si="5"/>
        <v>-3.9325842696629296</v>
      </c>
      <c r="T25" s="24">
        <f t="shared" si="6"/>
        <v>-3.9584710631541515</v>
      </c>
      <c r="U25" s="115"/>
      <c r="V25" s="109">
        <f t="shared" si="7"/>
        <v>-3.211517165005537</v>
      </c>
      <c r="W25" s="109">
        <f t="shared" si="8"/>
        <v>-8.211517165005537</v>
      </c>
      <c r="X25" s="109">
        <f t="shared" si="9"/>
        <v>1.788482834994463</v>
      </c>
      <c r="Y25" s="109">
        <f t="shared" si="10"/>
        <v>-11.147199249394486</v>
      </c>
      <c r="Z25" s="109">
        <f t="shared" si="11"/>
        <v>4.7241649193834121</v>
      </c>
      <c r="AA25" s="109">
        <f t="shared" si="12"/>
        <v>1.0610079575596938</v>
      </c>
      <c r="AB25" s="109">
        <f t="shared" si="13"/>
        <v>-3.9389920424403062</v>
      </c>
      <c r="AC25" s="109">
        <f t="shared" si="14"/>
        <v>6.0610079575596938</v>
      </c>
      <c r="AD25" s="109">
        <f t="shared" si="15"/>
        <v>-26.286548990584826</v>
      </c>
      <c r="AE25" s="109">
        <f t="shared" si="16"/>
        <v>28.40856490570421</v>
      </c>
      <c r="AF25" s="109">
        <f t="shared" si="17"/>
        <v>-2.9702970297029725</v>
      </c>
      <c r="AG25" s="109">
        <f t="shared" si="18"/>
        <v>-7.9702970297029729</v>
      </c>
      <c r="AH25" s="109">
        <f t="shared" si="19"/>
        <v>2.0297029702970275</v>
      </c>
      <c r="AI25" s="109">
        <f t="shared" si="20"/>
        <v>-16.033419481020328</v>
      </c>
      <c r="AJ25" s="109">
        <f t="shared" si="21"/>
        <v>10.092825421614384</v>
      </c>
      <c r="AK25" s="109">
        <f t="shared" si="22"/>
        <v>-3.0219856758152299</v>
      </c>
      <c r="AL25" s="109">
        <f t="shared" si="23"/>
        <v>-8.0219856758152304</v>
      </c>
      <c r="AM25" s="109">
        <f t="shared" si="24"/>
        <v>1.9780143241847701</v>
      </c>
      <c r="AN25" s="109">
        <f t="shared" si="25"/>
        <v>-16.323824860337844</v>
      </c>
      <c r="AO25" s="109">
        <f t="shared" si="26"/>
        <v>10.279853508707383</v>
      </c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</row>
    <row r="26" spans="1:128" s="5" customFormat="1" x14ac:dyDescent="0.25">
      <c r="A26" s="125" t="s">
        <v>131</v>
      </c>
      <c r="B26" s="129" t="s">
        <v>132</v>
      </c>
      <c r="C26" s="130" t="s">
        <v>133</v>
      </c>
      <c r="D26" s="26">
        <v>5</v>
      </c>
      <c r="E26" s="90">
        <v>446.59629999999999</v>
      </c>
      <c r="F26" s="90">
        <f t="shared" si="2"/>
        <v>446.7</v>
      </c>
      <c r="G26" s="149">
        <v>8.8900000000000007E-2</v>
      </c>
      <c r="H26" s="149">
        <v>1.4800000000000001E-2</v>
      </c>
      <c r="I26" s="147">
        <f t="shared" si="3"/>
        <v>0.10370000000000001</v>
      </c>
      <c r="J26" s="91">
        <f t="shared" si="4"/>
        <v>232.18041423720325</v>
      </c>
      <c r="K26" s="59">
        <v>446.3</v>
      </c>
      <c r="L26" s="58">
        <v>446.4</v>
      </c>
      <c r="M26" s="131"/>
      <c r="N26" s="131"/>
      <c r="O26" s="131">
        <v>0.10050000000000001</v>
      </c>
      <c r="P26" s="63">
        <v>225</v>
      </c>
      <c r="Q26" s="24"/>
      <c r="R26" s="24"/>
      <c r="S26" s="24">
        <f t="shared" si="5"/>
        <v>-3.0858244937319266</v>
      </c>
      <c r="T26" s="24">
        <f t="shared" si="6"/>
        <v>-3.0926011829178242</v>
      </c>
      <c r="U26" s="115"/>
      <c r="V26" s="109">
        <f t="shared" si="7"/>
        <v>-3.211517165005537</v>
      </c>
      <c r="W26" s="109">
        <f t="shared" si="8"/>
        <v>-8.211517165005537</v>
      </c>
      <c r="X26" s="109">
        <f t="shared" si="9"/>
        <v>1.788482834994463</v>
      </c>
      <c r="Y26" s="109">
        <f t="shared" si="10"/>
        <v>-11.147199249394486</v>
      </c>
      <c r="Z26" s="109">
        <f t="shared" si="11"/>
        <v>4.7241649193834121</v>
      </c>
      <c r="AA26" s="109">
        <f t="shared" si="12"/>
        <v>1.0610079575596938</v>
      </c>
      <c r="AB26" s="109">
        <f t="shared" si="13"/>
        <v>-3.9389920424403062</v>
      </c>
      <c r="AC26" s="109">
        <f t="shared" si="14"/>
        <v>6.0610079575596938</v>
      </c>
      <c r="AD26" s="109">
        <f t="shared" si="15"/>
        <v>-26.286548990584826</v>
      </c>
      <c r="AE26" s="109">
        <f t="shared" si="16"/>
        <v>28.40856490570421</v>
      </c>
      <c r="AF26" s="109">
        <f t="shared" si="17"/>
        <v>-2.9702970297029725</v>
      </c>
      <c r="AG26" s="109">
        <f t="shared" si="18"/>
        <v>-7.9702970297029729</v>
      </c>
      <c r="AH26" s="109">
        <f t="shared" si="19"/>
        <v>2.0297029702970275</v>
      </c>
      <c r="AI26" s="109">
        <f t="shared" si="20"/>
        <v>-16.033419481020328</v>
      </c>
      <c r="AJ26" s="109">
        <f t="shared" si="21"/>
        <v>10.092825421614384</v>
      </c>
      <c r="AK26" s="109">
        <f t="shared" si="22"/>
        <v>-3.0219856758152299</v>
      </c>
      <c r="AL26" s="109">
        <f t="shared" si="23"/>
        <v>-8.0219856758152304</v>
      </c>
      <c r="AM26" s="109">
        <f t="shared" si="24"/>
        <v>1.9780143241847701</v>
      </c>
      <c r="AN26" s="109">
        <f t="shared" si="25"/>
        <v>-16.323824860337844</v>
      </c>
      <c r="AO26" s="109">
        <f t="shared" si="26"/>
        <v>10.279853508707383</v>
      </c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</row>
    <row r="27" spans="1:128" s="5" customFormat="1" x14ac:dyDescent="0.25">
      <c r="A27" s="125" t="s">
        <v>131</v>
      </c>
      <c r="B27" s="129" t="s">
        <v>132</v>
      </c>
      <c r="C27" s="130" t="s">
        <v>133</v>
      </c>
      <c r="D27" s="26">
        <v>6</v>
      </c>
      <c r="E27" s="90">
        <v>446.05459999999994</v>
      </c>
      <c r="F27" s="90">
        <f t="shared" si="2"/>
        <v>446.19999999999993</v>
      </c>
      <c r="G27" s="149">
        <v>0.1227</v>
      </c>
      <c r="H27" s="149">
        <v>2.2700000000000001E-2</v>
      </c>
      <c r="I27" s="147">
        <f t="shared" si="3"/>
        <v>0.1454</v>
      </c>
      <c r="J27" s="91">
        <f t="shared" si="4"/>
        <v>325.92896974977214</v>
      </c>
      <c r="K27" s="59">
        <v>445.8</v>
      </c>
      <c r="L27" s="58">
        <v>445.9</v>
      </c>
      <c r="M27" s="131"/>
      <c r="N27" s="131"/>
      <c r="O27" s="131">
        <v>0.14030000000000001</v>
      </c>
      <c r="P27" s="63">
        <v>315</v>
      </c>
      <c r="Q27" s="24"/>
      <c r="R27" s="24"/>
      <c r="S27" s="24">
        <f t="shared" si="5"/>
        <v>-3.5075653370013713</v>
      </c>
      <c r="T27" s="24">
        <f t="shared" si="6"/>
        <v>-3.3531753124500456</v>
      </c>
      <c r="U27" s="115"/>
      <c r="V27" s="109">
        <f t="shared" si="7"/>
        <v>-3.211517165005537</v>
      </c>
      <c r="W27" s="109">
        <f t="shared" si="8"/>
        <v>-8.211517165005537</v>
      </c>
      <c r="X27" s="109">
        <f t="shared" si="9"/>
        <v>1.788482834994463</v>
      </c>
      <c r="Y27" s="109">
        <f t="shared" si="10"/>
        <v>-11.147199249394486</v>
      </c>
      <c r="Z27" s="109">
        <f t="shared" si="11"/>
        <v>4.7241649193834121</v>
      </c>
      <c r="AA27" s="109">
        <f t="shared" si="12"/>
        <v>1.0610079575596938</v>
      </c>
      <c r="AB27" s="109">
        <f t="shared" si="13"/>
        <v>-3.9389920424403062</v>
      </c>
      <c r="AC27" s="109">
        <f t="shared" si="14"/>
        <v>6.0610079575596938</v>
      </c>
      <c r="AD27" s="109">
        <f t="shared" si="15"/>
        <v>-26.286548990584826</v>
      </c>
      <c r="AE27" s="109">
        <f t="shared" si="16"/>
        <v>28.40856490570421</v>
      </c>
      <c r="AF27" s="109">
        <f t="shared" si="17"/>
        <v>-2.9702970297029725</v>
      </c>
      <c r="AG27" s="109">
        <f t="shared" si="18"/>
        <v>-7.9702970297029729</v>
      </c>
      <c r="AH27" s="109">
        <f t="shared" si="19"/>
        <v>2.0297029702970275</v>
      </c>
      <c r="AI27" s="109">
        <f t="shared" si="20"/>
        <v>-16.033419481020328</v>
      </c>
      <c r="AJ27" s="109">
        <f t="shared" si="21"/>
        <v>10.092825421614384</v>
      </c>
      <c r="AK27" s="109">
        <f t="shared" si="22"/>
        <v>-3.0219856758152299</v>
      </c>
      <c r="AL27" s="109">
        <f t="shared" si="23"/>
        <v>-8.0219856758152304</v>
      </c>
      <c r="AM27" s="109">
        <f t="shared" si="24"/>
        <v>1.9780143241847701</v>
      </c>
      <c r="AN27" s="109">
        <f t="shared" si="25"/>
        <v>-16.323824860337844</v>
      </c>
      <c r="AO27" s="109">
        <f t="shared" si="26"/>
        <v>10.279853508707383</v>
      </c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</row>
    <row r="28" spans="1:128" s="5" customFormat="1" x14ac:dyDescent="0.25">
      <c r="A28" s="125" t="s">
        <v>131</v>
      </c>
      <c r="B28" s="129" t="s">
        <v>132</v>
      </c>
      <c r="C28" s="130" t="s">
        <v>133</v>
      </c>
      <c r="D28" s="26">
        <v>7</v>
      </c>
      <c r="E28" s="90">
        <v>446.49850000000009</v>
      </c>
      <c r="F28" s="90">
        <f t="shared" si="2"/>
        <v>446.80000000000007</v>
      </c>
      <c r="G28" s="149">
        <v>0.25819999999999999</v>
      </c>
      <c r="H28" s="149">
        <v>4.3299999999999998E-2</v>
      </c>
      <c r="I28" s="147">
        <f t="shared" si="3"/>
        <v>0.30149999999999999</v>
      </c>
      <c r="J28" s="91">
        <f t="shared" si="4"/>
        <v>675.08220155142578</v>
      </c>
      <c r="K28" s="59">
        <v>446.2</v>
      </c>
      <c r="L28" s="58">
        <v>446.4</v>
      </c>
      <c r="M28" s="131"/>
      <c r="N28" s="131"/>
      <c r="O28" s="131">
        <v>0.28849999999999998</v>
      </c>
      <c r="P28" s="63">
        <v>647</v>
      </c>
      <c r="Q28" s="24"/>
      <c r="R28" s="24"/>
      <c r="S28" s="24">
        <f t="shared" si="5"/>
        <v>-4.3117744610281967</v>
      </c>
      <c r="T28" s="24">
        <f t="shared" si="6"/>
        <v>-4.1598195726223075</v>
      </c>
      <c r="U28" s="115"/>
      <c r="V28" s="109">
        <f t="shared" si="7"/>
        <v>-3.211517165005537</v>
      </c>
      <c r="W28" s="109">
        <f t="shared" si="8"/>
        <v>-8.211517165005537</v>
      </c>
      <c r="X28" s="109">
        <f t="shared" si="9"/>
        <v>1.788482834994463</v>
      </c>
      <c r="Y28" s="109">
        <f t="shared" si="10"/>
        <v>-11.147199249394486</v>
      </c>
      <c r="Z28" s="109">
        <f t="shared" si="11"/>
        <v>4.7241649193834121</v>
      </c>
      <c r="AA28" s="109">
        <f t="shared" si="12"/>
        <v>1.0610079575596938</v>
      </c>
      <c r="AB28" s="109">
        <f t="shared" si="13"/>
        <v>-3.9389920424403062</v>
      </c>
      <c r="AC28" s="109">
        <f t="shared" si="14"/>
        <v>6.0610079575596938</v>
      </c>
      <c r="AD28" s="109">
        <f t="shared" si="15"/>
        <v>-26.286548990584826</v>
      </c>
      <c r="AE28" s="109">
        <f t="shared" si="16"/>
        <v>28.40856490570421</v>
      </c>
      <c r="AF28" s="109">
        <f t="shared" si="17"/>
        <v>-2.9702970297029725</v>
      </c>
      <c r="AG28" s="109">
        <f t="shared" si="18"/>
        <v>-7.9702970297029729</v>
      </c>
      <c r="AH28" s="109">
        <f t="shared" si="19"/>
        <v>2.0297029702970275</v>
      </c>
      <c r="AI28" s="109">
        <f t="shared" si="20"/>
        <v>-16.033419481020328</v>
      </c>
      <c r="AJ28" s="109">
        <f t="shared" si="21"/>
        <v>10.092825421614384</v>
      </c>
      <c r="AK28" s="109">
        <f t="shared" si="22"/>
        <v>-3.0219856758152299</v>
      </c>
      <c r="AL28" s="109">
        <f t="shared" si="23"/>
        <v>-8.0219856758152304</v>
      </c>
      <c r="AM28" s="109">
        <f t="shared" si="24"/>
        <v>1.9780143241847701</v>
      </c>
      <c r="AN28" s="109">
        <f t="shared" si="25"/>
        <v>-16.323824860337844</v>
      </c>
      <c r="AO28" s="109">
        <f t="shared" si="26"/>
        <v>10.279853508707383</v>
      </c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</row>
    <row r="29" spans="1:128" s="5" customFormat="1" x14ac:dyDescent="0.25">
      <c r="A29" s="125" t="s">
        <v>131</v>
      </c>
      <c r="B29" s="129" t="s">
        <v>132</v>
      </c>
      <c r="C29" s="130" t="s">
        <v>133</v>
      </c>
      <c r="D29" s="26">
        <v>8</v>
      </c>
      <c r="E29" s="90">
        <v>445.39799999999997</v>
      </c>
      <c r="F29" s="90">
        <f t="shared" si="2"/>
        <v>445.89999999999992</v>
      </c>
      <c r="G29" s="149">
        <v>0.42470000000000002</v>
      </c>
      <c r="H29" s="149">
        <v>7.7299999999999994E-2</v>
      </c>
      <c r="I29" s="147">
        <f t="shared" si="3"/>
        <v>0.502</v>
      </c>
      <c r="J29" s="91">
        <f t="shared" si="4"/>
        <v>1126.6026667291176</v>
      </c>
      <c r="K29" s="59">
        <v>445.3</v>
      </c>
      <c r="L29" s="58">
        <v>445.6</v>
      </c>
      <c r="M29" s="131"/>
      <c r="N29" s="131"/>
      <c r="O29" s="131">
        <v>0.4753</v>
      </c>
      <c r="P29" s="63">
        <v>1067</v>
      </c>
      <c r="Q29" s="24"/>
      <c r="R29" s="24"/>
      <c r="S29" s="24">
        <f t="shared" si="5"/>
        <v>-5.3187250996015942</v>
      </c>
      <c r="T29" s="24">
        <f t="shared" si="6"/>
        <v>-5.290478044239225</v>
      </c>
      <c r="U29" s="115"/>
      <c r="V29" s="109">
        <f t="shared" si="7"/>
        <v>-3.211517165005537</v>
      </c>
      <c r="W29" s="109">
        <f t="shared" si="8"/>
        <v>-8.211517165005537</v>
      </c>
      <c r="X29" s="109">
        <f t="shared" si="9"/>
        <v>1.788482834994463</v>
      </c>
      <c r="Y29" s="109">
        <f t="shared" si="10"/>
        <v>-11.147199249394486</v>
      </c>
      <c r="Z29" s="109">
        <f t="shared" si="11"/>
        <v>4.7241649193834121</v>
      </c>
      <c r="AA29" s="109">
        <f t="shared" si="12"/>
        <v>1.0610079575596938</v>
      </c>
      <c r="AB29" s="109">
        <f t="shared" si="13"/>
        <v>-3.9389920424403062</v>
      </c>
      <c r="AC29" s="109">
        <f t="shared" si="14"/>
        <v>6.0610079575596938</v>
      </c>
      <c r="AD29" s="109">
        <f t="shared" si="15"/>
        <v>-26.286548990584826</v>
      </c>
      <c r="AE29" s="109">
        <f t="shared" si="16"/>
        <v>28.40856490570421</v>
      </c>
      <c r="AF29" s="109">
        <f t="shared" si="17"/>
        <v>-2.9702970297029725</v>
      </c>
      <c r="AG29" s="109">
        <f t="shared" si="18"/>
        <v>-7.9702970297029729</v>
      </c>
      <c r="AH29" s="109">
        <f t="shared" si="19"/>
        <v>2.0297029702970275</v>
      </c>
      <c r="AI29" s="109">
        <f t="shared" si="20"/>
        <v>-16.033419481020328</v>
      </c>
      <c r="AJ29" s="109">
        <f t="shared" si="21"/>
        <v>10.092825421614384</v>
      </c>
      <c r="AK29" s="109">
        <f t="shared" si="22"/>
        <v>-3.0219856758152299</v>
      </c>
      <c r="AL29" s="109">
        <f t="shared" si="23"/>
        <v>-8.0219856758152304</v>
      </c>
      <c r="AM29" s="109">
        <f t="shared" si="24"/>
        <v>1.9780143241847701</v>
      </c>
      <c r="AN29" s="109">
        <f t="shared" si="25"/>
        <v>-16.323824860337844</v>
      </c>
      <c r="AO29" s="109">
        <f t="shared" si="26"/>
        <v>10.279853508707383</v>
      </c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</row>
    <row r="30" spans="1:128" s="5" customFormat="1" x14ac:dyDescent="0.25">
      <c r="A30" s="125" t="s">
        <v>131</v>
      </c>
      <c r="B30" s="129" t="s">
        <v>132</v>
      </c>
      <c r="C30" s="130" t="s">
        <v>133</v>
      </c>
      <c r="D30" s="26">
        <v>9</v>
      </c>
      <c r="E30" s="90">
        <v>446.50169999999997</v>
      </c>
      <c r="F30" s="90">
        <f t="shared" si="2"/>
        <v>448.29999999999995</v>
      </c>
      <c r="G30" s="149">
        <v>1.5516000000000001</v>
      </c>
      <c r="H30" s="149">
        <v>0.2467</v>
      </c>
      <c r="I30" s="147">
        <f t="shared" si="3"/>
        <v>1.7983</v>
      </c>
      <c r="J30" s="91">
        <f t="shared" si="4"/>
        <v>4021.4201618055667</v>
      </c>
      <c r="K30" s="59">
        <v>446.8</v>
      </c>
      <c r="L30" s="58">
        <v>447.9</v>
      </c>
      <c r="M30" s="131"/>
      <c r="N30" s="131"/>
      <c r="O30" s="131">
        <v>1.7670999999999999</v>
      </c>
      <c r="P30" s="63">
        <v>3955</v>
      </c>
      <c r="Q30" s="24"/>
      <c r="R30" s="24"/>
      <c r="S30" s="24">
        <f t="shared" si="5"/>
        <v>-1.7349719179224887</v>
      </c>
      <c r="T30" s="24">
        <f t="shared" si="6"/>
        <v>-1.6516593425479058</v>
      </c>
      <c r="U30" s="115"/>
      <c r="V30" s="109">
        <f t="shared" si="7"/>
        <v>-3.211517165005537</v>
      </c>
      <c r="W30" s="109">
        <f t="shared" si="8"/>
        <v>-8.211517165005537</v>
      </c>
      <c r="X30" s="109">
        <f t="shared" si="9"/>
        <v>1.788482834994463</v>
      </c>
      <c r="Y30" s="109">
        <f t="shared" si="10"/>
        <v>-11.147199249394486</v>
      </c>
      <c r="Z30" s="109">
        <f t="shared" si="11"/>
        <v>4.7241649193834121</v>
      </c>
      <c r="AA30" s="109">
        <f t="shared" si="12"/>
        <v>1.0610079575596938</v>
      </c>
      <c r="AB30" s="109">
        <f t="shared" si="13"/>
        <v>-3.9389920424403062</v>
      </c>
      <c r="AC30" s="109">
        <f t="shared" si="14"/>
        <v>6.0610079575596938</v>
      </c>
      <c r="AD30" s="109">
        <f t="shared" si="15"/>
        <v>-26.286548990584826</v>
      </c>
      <c r="AE30" s="109">
        <f t="shared" si="16"/>
        <v>28.40856490570421</v>
      </c>
      <c r="AF30" s="109">
        <f t="shared" si="17"/>
        <v>-2.9702970297029725</v>
      </c>
      <c r="AG30" s="109">
        <f t="shared" si="18"/>
        <v>-7.9702970297029729</v>
      </c>
      <c r="AH30" s="109">
        <f t="shared" si="19"/>
        <v>2.0297029702970275</v>
      </c>
      <c r="AI30" s="109">
        <f t="shared" si="20"/>
        <v>-16.033419481020328</v>
      </c>
      <c r="AJ30" s="109">
        <f t="shared" si="21"/>
        <v>10.092825421614384</v>
      </c>
      <c r="AK30" s="109">
        <f t="shared" si="22"/>
        <v>-3.0219856758152299</v>
      </c>
      <c r="AL30" s="109">
        <f t="shared" si="23"/>
        <v>-8.0219856758152304</v>
      </c>
      <c r="AM30" s="109">
        <f t="shared" si="24"/>
        <v>1.9780143241847701</v>
      </c>
      <c r="AN30" s="109">
        <f t="shared" si="25"/>
        <v>-16.323824860337844</v>
      </c>
      <c r="AO30" s="109">
        <f t="shared" si="26"/>
        <v>10.279853508707383</v>
      </c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</row>
    <row r="31" spans="1:128" s="5" customFormat="1" x14ac:dyDescent="0.25">
      <c r="A31" s="22" t="s">
        <v>14</v>
      </c>
      <c r="B31" s="33" t="s">
        <v>112</v>
      </c>
      <c r="C31" s="125" t="s">
        <v>147</v>
      </c>
      <c r="D31" s="26">
        <v>1</v>
      </c>
      <c r="E31" s="90">
        <v>446.27219999999994</v>
      </c>
      <c r="F31" s="90">
        <f t="shared" si="2"/>
        <v>446.29999999999995</v>
      </c>
      <c r="G31" s="149">
        <v>1.6899999999999998E-2</v>
      </c>
      <c r="H31" s="149">
        <v>1.09E-2</v>
      </c>
      <c r="I31" s="147">
        <f t="shared" si="3"/>
        <v>2.7799999999999998E-2</v>
      </c>
      <c r="J31" s="91">
        <f t="shared" si="4"/>
        <v>62.292355408840287</v>
      </c>
      <c r="K31" s="59">
        <v>446</v>
      </c>
      <c r="L31" s="63">
        <v>446</v>
      </c>
      <c r="M31" s="131"/>
      <c r="N31" s="131"/>
      <c r="O31" s="131">
        <v>2.8000000000000001E-2</v>
      </c>
      <c r="P31" s="63">
        <v>63</v>
      </c>
      <c r="Q31" s="24"/>
      <c r="R31" s="24"/>
      <c r="S31" s="24">
        <f t="shared" si="5"/>
        <v>0.71942446043166286</v>
      </c>
      <c r="T31" s="24">
        <f t="shared" si="6"/>
        <v>1.1360055122579089</v>
      </c>
      <c r="U31" s="115"/>
      <c r="V31" s="109">
        <f t="shared" si="7"/>
        <v>-3.211517165005537</v>
      </c>
      <c r="W31" s="109">
        <f t="shared" si="8"/>
        <v>-8.211517165005537</v>
      </c>
      <c r="X31" s="109">
        <f t="shared" si="9"/>
        <v>1.788482834994463</v>
      </c>
      <c r="Y31" s="109">
        <f t="shared" si="10"/>
        <v>-11.147199249394486</v>
      </c>
      <c r="Z31" s="109">
        <f t="shared" si="11"/>
        <v>4.7241649193834121</v>
      </c>
      <c r="AA31" s="109">
        <f t="shared" si="12"/>
        <v>1.0610079575596938</v>
      </c>
      <c r="AB31" s="109">
        <f t="shared" si="13"/>
        <v>-3.9389920424403062</v>
      </c>
      <c r="AC31" s="109">
        <f t="shared" si="14"/>
        <v>6.0610079575596938</v>
      </c>
      <c r="AD31" s="109">
        <f t="shared" si="15"/>
        <v>-26.286548990584826</v>
      </c>
      <c r="AE31" s="109">
        <f t="shared" si="16"/>
        <v>28.40856490570421</v>
      </c>
      <c r="AF31" s="109">
        <f t="shared" si="17"/>
        <v>-2.9702970297029725</v>
      </c>
      <c r="AG31" s="109">
        <f t="shared" si="18"/>
        <v>-7.9702970297029729</v>
      </c>
      <c r="AH31" s="109">
        <f t="shared" si="19"/>
        <v>2.0297029702970275</v>
      </c>
      <c r="AI31" s="109">
        <f t="shared" si="20"/>
        <v>-16.033419481020328</v>
      </c>
      <c r="AJ31" s="109">
        <f t="shared" si="21"/>
        <v>10.092825421614384</v>
      </c>
      <c r="AK31" s="109">
        <f t="shared" si="22"/>
        <v>-3.0219856758152299</v>
      </c>
      <c r="AL31" s="109">
        <f t="shared" si="23"/>
        <v>-8.0219856758152304</v>
      </c>
      <c r="AM31" s="109">
        <f t="shared" si="24"/>
        <v>1.9780143241847701</v>
      </c>
      <c r="AN31" s="109">
        <f t="shared" si="25"/>
        <v>-16.323824860337844</v>
      </c>
      <c r="AO31" s="109">
        <f t="shared" si="26"/>
        <v>10.279853508707383</v>
      </c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</row>
    <row r="32" spans="1:128" s="5" customFormat="1" x14ac:dyDescent="0.25">
      <c r="A32" s="22" t="s">
        <v>14</v>
      </c>
      <c r="B32" s="33" t="s">
        <v>112</v>
      </c>
      <c r="C32" s="125" t="s">
        <v>147</v>
      </c>
      <c r="D32" s="26">
        <v>2</v>
      </c>
      <c r="E32" s="90">
        <v>445.56969999999995</v>
      </c>
      <c r="F32" s="90">
        <f t="shared" si="2"/>
        <v>445.59999999999997</v>
      </c>
      <c r="G32" s="149">
        <v>2.01E-2</v>
      </c>
      <c r="H32" s="149">
        <v>1.0200000000000001E-2</v>
      </c>
      <c r="I32" s="147">
        <f t="shared" si="3"/>
        <v>3.0300000000000001E-2</v>
      </c>
      <c r="J32" s="91">
        <f t="shared" si="4"/>
        <v>68.001083661453279</v>
      </c>
      <c r="K32" s="59">
        <v>446</v>
      </c>
      <c r="L32" s="63">
        <v>446</v>
      </c>
      <c r="M32" s="131"/>
      <c r="N32" s="131"/>
      <c r="O32" s="131">
        <v>3.0300000000000001E-2</v>
      </c>
      <c r="P32" s="63">
        <v>68</v>
      </c>
      <c r="Q32" s="24"/>
      <c r="R32" s="24"/>
      <c r="S32" s="24">
        <f t="shared" si="5"/>
        <v>0</v>
      </c>
      <c r="T32" s="24">
        <f t="shared" si="6"/>
        <v>-1.5935943883986716E-3</v>
      </c>
      <c r="U32" s="115"/>
      <c r="V32" s="109">
        <f t="shared" si="7"/>
        <v>-3.211517165005537</v>
      </c>
      <c r="W32" s="109">
        <f t="shared" si="8"/>
        <v>-8.211517165005537</v>
      </c>
      <c r="X32" s="109">
        <f t="shared" si="9"/>
        <v>1.788482834994463</v>
      </c>
      <c r="Y32" s="109">
        <f t="shared" si="10"/>
        <v>-11.147199249394486</v>
      </c>
      <c r="Z32" s="109">
        <f t="shared" si="11"/>
        <v>4.7241649193834121</v>
      </c>
      <c r="AA32" s="109">
        <f t="shared" si="12"/>
        <v>1.0610079575596938</v>
      </c>
      <c r="AB32" s="109">
        <f t="shared" si="13"/>
        <v>-3.9389920424403062</v>
      </c>
      <c r="AC32" s="109">
        <f t="shared" si="14"/>
        <v>6.0610079575596938</v>
      </c>
      <c r="AD32" s="109">
        <f t="shared" si="15"/>
        <v>-26.286548990584826</v>
      </c>
      <c r="AE32" s="109">
        <f t="shared" si="16"/>
        <v>28.40856490570421</v>
      </c>
      <c r="AF32" s="109">
        <f t="shared" si="17"/>
        <v>-2.9702970297029725</v>
      </c>
      <c r="AG32" s="109">
        <f t="shared" si="18"/>
        <v>-7.9702970297029729</v>
      </c>
      <c r="AH32" s="109">
        <f t="shared" si="19"/>
        <v>2.0297029702970275</v>
      </c>
      <c r="AI32" s="109">
        <f t="shared" si="20"/>
        <v>-16.033419481020328</v>
      </c>
      <c r="AJ32" s="109">
        <f t="shared" si="21"/>
        <v>10.092825421614384</v>
      </c>
      <c r="AK32" s="109">
        <f t="shared" si="22"/>
        <v>-3.0219856758152299</v>
      </c>
      <c r="AL32" s="109">
        <f t="shared" si="23"/>
        <v>-8.0219856758152304</v>
      </c>
      <c r="AM32" s="109">
        <f t="shared" si="24"/>
        <v>1.9780143241847701</v>
      </c>
      <c r="AN32" s="109">
        <f t="shared" si="25"/>
        <v>-16.323824860337844</v>
      </c>
      <c r="AO32" s="109">
        <f t="shared" si="26"/>
        <v>10.279853508707383</v>
      </c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</row>
    <row r="33" spans="1:128" s="5" customFormat="1" x14ac:dyDescent="0.25">
      <c r="A33" s="22" t="s">
        <v>14</v>
      </c>
      <c r="B33" s="33" t="s">
        <v>112</v>
      </c>
      <c r="C33" s="125" t="s">
        <v>147</v>
      </c>
      <c r="D33" s="26">
        <v>3</v>
      </c>
      <c r="E33" s="90">
        <v>445.75919999999996</v>
      </c>
      <c r="F33" s="90">
        <f t="shared" si="2"/>
        <v>445.79999999999995</v>
      </c>
      <c r="G33" s="149">
        <v>3.0499999999999999E-2</v>
      </c>
      <c r="H33" s="149">
        <v>1.03E-2</v>
      </c>
      <c r="I33" s="147">
        <f t="shared" si="3"/>
        <v>4.0800000000000003E-2</v>
      </c>
      <c r="J33" s="91">
        <f t="shared" si="4"/>
        <v>91.526076829751815</v>
      </c>
      <c r="K33" s="59">
        <v>446</v>
      </c>
      <c r="L33" s="63">
        <v>446</v>
      </c>
      <c r="M33" s="131"/>
      <c r="N33" s="131"/>
      <c r="O33" s="131">
        <v>4.07E-2</v>
      </c>
      <c r="P33" s="63">
        <v>91</v>
      </c>
      <c r="Q33" s="24"/>
      <c r="R33" s="24"/>
      <c r="S33" s="24">
        <f t="shared" si="5"/>
        <v>-0.24509803921569329</v>
      </c>
      <c r="T33" s="24">
        <f t="shared" si="6"/>
        <v>-0.57478354581981483</v>
      </c>
      <c r="U33" s="115"/>
      <c r="V33" s="109">
        <f t="shared" si="7"/>
        <v>-3.211517165005537</v>
      </c>
      <c r="W33" s="109">
        <f t="shared" si="8"/>
        <v>-8.211517165005537</v>
      </c>
      <c r="X33" s="109">
        <f t="shared" si="9"/>
        <v>1.788482834994463</v>
      </c>
      <c r="Y33" s="109">
        <f t="shared" si="10"/>
        <v>-11.147199249394486</v>
      </c>
      <c r="Z33" s="109">
        <f t="shared" si="11"/>
        <v>4.7241649193834121</v>
      </c>
      <c r="AA33" s="109">
        <f t="shared" si="12"/>
        <v>1.0610079575596938</v>
      </c>
      <c r="AB33" s="109">
        <f t="shared" si="13"/>
        <v>-3.9389920424403062</v>
      </c>
      <c r="AC33" s="109">
        <f t="shared" si="14"/>
        <v>6.0610079575596938</v>
      </c>
      <c r="AD33" s="109">
        <f t="shared" si="15"/>
        <v>-26.286548990584826</v>
      </c>
      <c r="AE33" s="109">
        <f t="shared" si="16"/>
        <v>28.40856490570421</v>
      </c>
      <c r="AF33" s="109">
        <f t="shared" si="17"/>
        <v>-2.9702970297029725</v>
      </c>
      <c r="AG33" s="109">
        <f t="shared" si="18"/>
        <v>-7.9702970297029729</v>
      </c>
      <c r="AH33" s="109">
        <f t="shared" si="19"/>
        <v>2.0297029702970275</v>
      </c>
      <c r="AI33" s="109">
        <f t="shared" si="20"/>
        <v>-16.033419481020328</v>
      </c>
      <c r="AJ33" s="109">
        <f t="shared" si="21"/>
        <v>10.092825421614384</v>
      </c>
      <c r="AK33" s="109">
        <f t="shared" si="22"/>
        <v>-3.0219856758152299</v>
      </c>
      <c r="AL33" s="109">
        <f t="shared" si="23"/>
        <v>-8.0219856758152304</v>
      </c>
      <c r="AM33" s="109">
        <f t="shared" si="24"/>
        <v>1.9780143241847701</v>
      </c>
      <c r="AN33" s="109">
        <f t="shared" si="25"/>
        <v>-16.323824860337844</v>
      </c>
      <c r="AO33" s="109">
        <f t="shared" si="26"/>
        <v>10.279853508707383</v>
      </c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</row>
    <row r="34" spans="1:128" s="5" customFormat="1" x14ac:dyDescent="0.25">
      <c r="A34" s="22" t="s">
        <v>14</v>
      </c>
      <c r="B34" s="33" t="s">
        <v>112</v>
      </c>
      <c r="C34" s="125" t="s">
        <v>147</v>
      </c>
      <c r="D34" s="26">
        <v>4</v>
      </c>
      <c r="E34" s="90">
        <v>446.14439999999991</v>
      </c>
      <c r="F34" s="90">
        <f t="shared" si="2"/>
        <v>446.19999999999987</v>
      </c>
      <c r="G34" s="149">
        <v>4.4200000000000003E-2</v>
      </c>
      <c r="H34" s="149">
        <v>1.14E-2</v>
      </c>
      <c r="I34" s="147">
        <f t="shared" si="3"/>
        <v>5.5600000000000004E-2</v>
      </c>
      <c r="J34" s="91">
        <f t="shared" si="4"/>
        <v>124.61746752540125</v>
      </c>
      <c r="K34" s="59">
        <v>446</v>
      </c>
      <c r="L34" s="63">
        <v>446</v>
      </c>
      <c r="M34" s="131">
        <v>4.7699999999999999E-2</v>
      </c>
      <c r="N34" s="131">
        <v>3.8999999999999998E-3</v>
      </c>
      <c r="O34" s="131">
        <v>5.16E-2</v>
      </c>
      <c r="P34" s="63">
        <v>116</v>
      </c>
      <c r="Q34" s="24">
        <f t="shared" si="27"/>
        <v>7.9185520361990864</v>
      </c>
      <c r="R34" s="24">
        <f t="shared" si="28"/>
        <v>-65.789473684210535</v>
      </c>
      <c r="S34" s="24">
        <f t="shared" si="5"/>
        <v>-7.1942446043165535</v>
      </c>
      <c r="T34" s="24">
        <f t="shared" si="6"/>
        <v>-6.915136133419435</v>
      </c>
      <c r="U34" s="115"/>
      <c r="V34" s="109">
        <f t="shared" si="7"/>
        <v>-3.211517165005537</v>
      </c>
      <c r="W34" s="109">
        <f t="shared" si="8"/>
        <v>-8.211517165005537</v>
      </c>
      <c r="X34" s="109">
        <f t="shared" si="9"/>
        <v>1.788482834994463</v>
      </c>
      <c r="Y34" s="109">
        <f t="shared" si="10"/>
        <v>-11.147199249394486</v>
      </c>
      <c r="Z34" s="109">
        <f t="shared" si="11"/>
        <v>4.7241649193834121</v>
      </c>
      <c r="AA34" s="109">
        <f t="shared" si="12"/>
        <v>1.0610079575596938</v>
      </c>
      <c r="AB34" s="109">
        <f t="shared" si="13"/>
        <v>-3.9389920424403062</v>
      </c>
      <c r="AC34" s="109">
        <f t="shared" si="14"/>
        <v>6.0610079575596938</v>
      </c>
      <c r="AD34" s="109">
        <f t="shared" si="15"/>
        <v>-26.286548990584826</v>
      </c>
      <c r="AE34" s="109">
        <f t="shared" si="16"/>
        <v>28.40856490570421</v>
      </c>
      <c r="AF34" s="109">
        <f t="shared" si="17"/>
        <v>-2.9702970297029725</v>
      </c>
      <c r="AG34" s="109">
        <f t="shared" si="18"/>
        <v>-7.9702970297029729</v>
      </c>
      <c r="AH34" s="109">
        <f t="shared" si="19"/>
        <v>2.0297029702970275</v>
      </c>
      <c r="AI34" s="109">
        <f t="shared" si="20"/>
        <v>-16.033419481020328</v>
      </c>
      <c r="AJ34" s="109">
        <f t="shared" si="21"/>
        <v>10.092825421614384</v>
      </c>
      <c r="AK34" s="109">
        <f t="shared" si="22"/>
        <v>-3.0219856758152299</v>
      </c>
      <c r="AL34" s="109">
        <f t="shared" si="23"/>
        <v>-8.0219856758152304</v>
      </c>
      <c r="AM34" s="109">
        <f t="shared" si="24"/>
        <v>1.9780143241847701</v>
      </c>
      <c r="AN34" s="109">
        <f t="shared" si="25"/>
        <v>-16.323824860337844</v>
      </c>
      <c r="AO34" s="109">
        <f t="shared" si="26"/>
        <v>10.279853508707383</v>
      </c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</row>
    <row r="35" spans="1:128" s="5" customFormat="1" x14ac:dyDescent="0.25">
      <c r="A35" s="22" t="s">
        <v>14</v>
      </c>
      <c r="B35" s="33" t="s">
        <v>112</v>
      </c>
      <c r="C35" s="125" t="s">
        <v>147</v>
      </c>
      <c r="D35" s="26">
        <v>5</v>
      </c>
      <c r="E35" s="90">
        <v>446.62909999999994</v>
      </c>
      <c r="F35" s="90">
        <f t="shared" si="2"/>
        <v>446.69999999999993</v>
      </c>
      <c r="G35" s="149">
        <v>5.5399999999999998E-2</v>
      </c>
      <c r="H35" s="149">
        <v>1.55E-2</v>
      </c>
      <c r="I35" s="147">
        <f t="shared" si="3"/>
        <v>7.0899999999999991E-2</v>
      </c>
      <c r="J35" s="91">
        <f t="shared" si="4"/>
        <v>158.73518522006034</v>
      </c>
      <c r="K35" s="59">
        <v>446</v>
      </c>
      <c r="L35" s="63">
        <v>446</v>
      </c>
      <c r="M35" s="131">
        <v>5.7099999999999998E-2</v>
      </c>
      <c r="N35" s="131">
        <v>5.1000000000000004E-3</v>
      </c>
      <c r="O35" s="131">
        <v>6.2199999999999998E-2</v>
      </c>
      <c r="P35" s="63">
        <v>139</v>
      </c>
      <c r="Q35" s="24">
        <f t="shared" si="27"/>
        <v>3.0685920577617329</v>
      </c>
      <c r="R35" s="24">
        <f t="shared" si="28"/>
        <v>-67.096774193548384</v>
      </c>
      <c r="S35" s="24">
        <f t="shared" si="5"/>
        <v>-12.27080394922425</v>
      </c>
      <c r="T35" s="24">
        <f t="shared" si="6"/>
        <v>-12.432772981428624</v>
      </c>
      <c r="U35" s="115"/>
      <c r="V35" s="109">
        <f t="shared" si="7"/>
        <v>-3.211517165005537</v>
      </c>
      <c r="W35" s="109">
        <f t="shared" si="8"/>
        <v>-8.211517165005537</v>
      </c>
      <c r="X35" s="109">
        <f t="shared" si="9"/>
        <v>1.788482834994463</v>
      </c>
      <c r="Y35" s="109">
        <f t="shared" si="10"/>
        <v>-11.147199249394486</v>
      </c>
      <c r="Z35" s="109">
        <f t="shared" si="11"/>
        <v>4.7241649193834121</v>
      </c>
      <c r="AA35" s="109">
        <f t="shared" si="12"/>
        <v>1.0610079575596938</v>
      </c>
      <c r="AB35" s="109">
        <f t="shared" si="13"/>
        <v>-3.9389920424403062</v>
      </c>
      <c r="AC35" s="109">
        <f t="shared" si="14"/>
        <v>6.0610079575596938</v>
      </c>
      <c r="AD35" s="109">
        <f t="shared" si="15"/>
        <v>-26.286548990584826</v>
      </c>
      <c r="AE35" s="109">
        <f t="shared" si="16"/>
        <v>28.40856490570421</v>
      </c>
      <c r="AF35" s="109">
        <f t="shared" si="17"/>
        <v>-2.9702970297029725</v>
      </c>
      <c r="AG35" s="109">
        <f t="shared" si="18"/>
        <v>-7.9702970297029729</v>
      </c>
      <c r="AH35" s="109">
        <f t="shared" si="19"/>
        <v>2.0297029702970275</v>
      </c>
      <c r="AI35" s="109">
        <f t="shared" si="20"/>
        <v>-16.033419481020328</v>
      </c>
      <c r="AJ35" s="109">
        <f t="shared" si="21"/>
        <v>10.092825421614384</v>
      </c>
      <c r="AK35" s="109">
        <f t="shared" si="22"/>
        <v>-3.0219856758152299</v>
      </c>
      <c r="AL35" s="109">
        <f t="shared" si="23"/>
        <v>-8.0219856758152304</v>
      </c>
      <c r="AM35" s="109">
        <f t="shared" si="24"/>
        <v>1.9780143241847701</v>
      </c>
      <c r="AN35" s="109">
        <f t="shared" si="25"/>
        <v>-16.323824860337844</v>
      </c>
      <c r="AO35" s="109">
        <f t="shared" si="26"/>
        <v>10.279853508707383</v>
      </c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</row>
    <row r="36" spans="1:128" s="5" customFormat="1" x14ac:dyDescent="0.25">
      <c r="A36" s="22" t="s">
        <v>14</v>
      </c>
      <c r="B36" s="33" t="s">
        <v>112</v>
      </c>
      <c r="C36" s="125" t="s">
        <v>147</v>
      </c>
      <c r="D36" s="26">
        <v>6</v>
      </c>
      <c r="E36" s="90">
        <v>446.45760000000001</v>
      </c>
      <c r="F36" s="90">
        <f t="shared" si="2"/>
        <v>446.6</v>
      </c>
      <c r="G36" s="149">
        <v>0.123</v>
      </c>
      <c r="H36" s="149">
        <v>1.9400000000000001E-2</v>
      </c>
      <c r="I36" s="147">
        <f t="shared" si="3"/>
        <v>0.1424</v>
      </c>
      <c r="J36" s="91">
        <f t="shared" si="4"/>
        <v>318.91687371310331</v>
      </c>
      <c r="K36" s="59">
        <v>447</v>
      </c>
      <c r="L36" s="63">
        <v>447</v>
      </c>
      <c r="M36" s="131">
        <v>0.12540000000000001</v>
      </c>
      <c r="N36" s="131">
        <v>9.1000000000000004E-3</v>
      </c>
      <c r="O36" s="131">
        <v>0.13450000000000001</v>
      </c>
      <c r="P36" s="63">
        <v>301</v>
      </c>
      <c r="Q36" s="24">
        <f t="shared" si="27"/>
        <v>1.9512195121951328</v>
      </c>
      <c r="R36" s="24">
        <f t="shared" si="28"/>
        <v>-53.092783505154642</v>
      </c>
      <c r="S36" s="24">
        <f t="shared" si="5"/>
        <v>-5.5477528089887578</v>
      </c>
      <c r="T36" s="24">
        <f t="shared" si="6"/>
        <v>-5.618038802556832</v>
      </c>
      <c r="U36" s="115"/>
      <c r="V36" s="109">
        <f t="shared" si="7"/>
        <v>-3.211517165005537</v>
      </c>
      <c r="W36" s="109">
        <f t="shared" si="8"/>
        <v>-8.211517165005537</v>
      </c>
      <c r="X36" s="109">
        <f t="shared" si="9"/>
        <v>1.788482834994463</v>
      </c>
      <c r="Y36" s="109">
        <f t="shared" si="10"/>
        <v>-11.147199249394486</v>
      </c>
      <c r="Z36" s="109">
        <f t="shared" si="11"/>
        <v>4.7241649193834121</v>
      </c>
      <c r="AA36" s="109">
        <f t="shared" si="12"/>
        <v>1.0610079575596938</v>
      </c>
      <c r="AB36" s="109">
        <f t="shared" si="13"/>
        <v>-3.9389920424403062</v>
      </c>
      <c r="AC36" s="109">
        <f t="shared" si="14"/>
        <v>6.0610079575596938</v>
      </c>
      <c r="AD36" s="109">
        <f t="shared" si="15"/>
        <v>-26.286548990584826</v>
      </c>
      <c r="AE36" s="109">
        <f t="shared" si="16"/>
        <v>28.40856490570421</v>
      </c>
      <c r="AF36" s="109">
        <f t="shared" si="17"/>
        <v>-2.9702970297029725</v>
      </c>
      <c r="AG36" s="109">
        <f t="shared" si="18"/>
        <v>-7.9702970297029729</v>
      </c>
      <c r="AH36" s="109">
        <f t="shared" si="19"/>
        <v>2.0297029702970275</v>
      </c>
      <c r="AI36" s="109">
        <f t="shared" si="20"/>
        <v>-16.033419481020328</v>
      </c>
      <c r="AJ36" s="109">
        <f t="shared" si="21"/>
        <v>10.092825421614384</v>
      </c>
      <c r="AK36" s="109">
        <f t="shared" si="22"/>
        <v>-3.0219856758152299</v>
      </c>
      <c r="AL36" s="109">
        <f t="shared" si="23"/>
        <v>-8.0219856758152304</v>
      </c>
      <c r="AM36" s="109">
        <f t="shared" si="24"/>
        <v>1.9780143241847701</v>
      </c>
      <c r="AN36" s="109">
        <f t="shared" si="25"/>
        <v>-16.323824860337844</v>
      </c>
      <c r="AO36" s="109">
        <f t="shared" si="26"/>
        <v>10.279853508707383</v>
      </c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</row>
    <row r="37" spans="1:128" s="5" customFormat="1" x14ac:dyDescent="0.25">
      <c r="A37" s="22" t="s">
        <v>14</v>
      </c>
      <c r="B37" s="33" t="s">
        <v>112</v>
      </c>
      <c r="C37" s="125" t="s">
        <v>147</v>
      </c>
      <c r="D37" s="26">
        <v>7</v>
      </c>
      <c r="E37" s="90">
        <v>446.01260000000002</v>
      </c>
      <c r="F37" s="90">
        <f t="shared" si="2"/>
        <v>446.3</v>
      </c>
      <c r="G37" s="149">
        <v>0.24890000000000001</v>
      </c>
      <c r="H37" s="149">
        <v>3.85E-2</v>
      </c>
      <c r="I37" s="147">
        <f t="shared" si="3"/>
        <v>0.28739999999999999</v>
      </c>
      <c r="J37" s="91">
        <f t="shared" si="4"/>
        <v>644.21975907469812</v>
      </c>
      <c r="K37" s="59">
        <v>447</v>
      </c>
      <c r="L37" s="63">
        <v>447</v>
      </c>
      <c r="M37" s="131">
        <v>0.25030000000000002</v>
      </c>
      <c r="N37" s="131">
        <v>1.6799999999999999E-2</v>
      </c>
      <c r="O37" s="131">
        <v>0.2671</v>
      </c>
      <c r="P37" s="63">
        <v>598</v>
      </c>
      <c r="Q37" s="24">
        <f t="shared" si="27"/>
        <v>0.56247488951386593</v>
      </c>
      <c r="R37" s="24">
        <f t="shared" si="28"/>
        <v>-56.363636363636374</v>
      </c>
      <c r="S37" s="24">
        <f t="shared" si="5"/>
        <v>-7.0633263743910879</v>
      </c>
      <c r="T37" s="24">
        <f t="shared" si="6"/>
        <v>-7.1745329794112811</v>
      </c>
      <c r="U37" s="115"/>
      <c r="V37" s="109">
        <f t="shared" si="7"/>
        <v>-3.211517165005537</v>
      </c>
      <c r="W37" s="109">
        <f t="shared" si="8"/>
        <v>-8.211517165005537</v>
      </c>
      <c r="X37" s="109">
        <f t="shared" si="9"/>
        <v>1.788482834994463</v>
      </c>
      <c r="Y37" s="109">
        <f t="shared" si="10"/>
        <v>-11.147199249394486</v>
      </c>
      <c r="Z37" s="109">
        <f t="shared" si="11"/>
        <v>4.7241649193834121</v>
      </c>
      <c r="AA37" s="109">
        <f t="shared" si="12"/>
        <v>1.0610079575596938</v>
      </c>
      <c r="AB37" s="109">
        <f t="shared" si="13"/>
        <v>-3.9389920424403062</v>
      </c>
      <c r="AC37" s="109">
        <f t="shared" si="14"/>
        <v>6.0610079575596938</v>
      </c>
      <c r="AD37" s="109">
        <f t="shared" si="15"/>
        <v>-26.286548990584826</v>
      </c>
      <c r="AE37" s="109">
        <f t="shared" si="16"/>
        <v>28.40856490570421</v>
      </c>
      <c r="AF37" s="109">
        <f t="shared" si="17"/>
        <v>-2.9702970297029725</v>
      </c>
      <c r="AG37" s="109">
        <f t="shared" si="18"/>
        <v>-7.9702970297029729</v>
      </c>
      <c r="AH37" s="109">
        <f t="shared" si="19"/>
        <v>2.0297029702970275</v>
      </c>
      <c r="AI37" s="109">
        <f t="shared" si="20"/>
        <v>-16.033419481020328</v>
      </c>
      <c r="AJ37" s="109">
        <f t="shared" si="21"/>
        <v>10.092825421614384</v>
      </c>
      <c r="AK37" s="109">
        <f t="shared" si="22"/>
        <v>-3.0219856758152299</v>
      </c>
      <c r="AL37" s="109">
        <f t="shared" si="23"/>
        <v>-8.0219856758152304</v>
      </c>
      <c r="AM37" s="109">
        <f t="shared" si="24"/>
        <v>1.9780143241847701</v>
      </c>
      <c r="AN37" s="109">
        <f t="shared" si="25"/>
        <v>-16.323824860337844</v>
      </c>
      <c r="AO37" s="109">
        <f t="shared" si="26"/>
        <v>10.279853508707383</v>
      </c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  <c r="DT37" s="27"/>
      <c r="DU37" s="27"/>
      <c r="DV37" s="27"/>
      <c r="DW37" s="27"/>
      <c r="DX37" s="27"/>
    </row>
    <row r="38" spans="1:128" s="5" customFormat="1" x14ac:dyDescent="0.25">
      <c r="A38" s="22" t="s">
        <v>14</v>
      </c>
      <c r="B38" s="33" t="s">
        <v>112</v>
      </c>
      <c r="C38" s="125" t="s">
        <v>147</v>
      </c>
      <c r="D38" s="26">
        <v>8</v>
      </c>
      <c r="E38" s="90">
        <v>445.59059999999999</v>
      </c>
      <c r="F38" s="90">
        <f t="shared" si="2"/>
        <v>446.1</v>
      </c>
      <c r="G38" s="149">
        <v>0.43180000000000002</v>
      </c>
      <c r="H38" s="149">
        <v>7.7600000000000002E-2</v>
      </c>
      <c r="I38" s="147">
        <f t="shared" si="3"/>
        <v>0.50940000000000007</v>
      </c>
      <c r="J38" s="91">
        <f t="shared" si="4"/>
        <v>1142.7088728535277</v>
      </c>
      <c r="K38" s="59">
        <v>446</v>
      </c>
      <c r="L38" s="63">
        <v>446</v>
      </c>
      <c r="M38" s="131">
        <v>0.43930000000000002</v>
      </c>
      <c r="N38" s="131">
        <v>2.7E-2</v>
      </c>
      <c r="O38" s="131">
        <v>0.46629999999999999</v>
      </c>
      <c r="P38" s="63">
        <v>1050</v>
      </c>
      <c r="Q38" s="24">
        <f t="shared" si="27"/>
        <v>1.7369152385363609</v>
      </c>
      <c r="R38" s="24">
        <f t="shared" si="28"/>
        <v>-65.206185567010309</v>
      </c>
      <c r="S38" s="24">
        <f t="shared" si="5"/>
        <v>-8.460934432665896</v>
      </c>
      <c r="T38" s="24">
        <f t="shared" si="6"/>
        <v>-8.1130789351463406</v>
      </c>
      <c r="U38" s="115"/>
      <c r="V38" s="109">
        <f t="shared" si="7"/>
        <v>-3.211517165005537</v>
      </c>
      <c r="W38" s="109">
        <f t="shared" si="8"/>
        <v>-8.211517165005537</v>
      </c>
      <c r="X38" s="109">
        <f t="shared" si="9"/>
        <v>1.788482834994463</v>
      </c>
      <c r="Y38" s="109">
        <f t="shared" si="10"/>
        <v>-11.147199249394486</v>
      </c>
      <c r="Z38" s="109">
        <f t="shared" si="11"/>
        <v>4.7241649193834121</v>
      </c>
      <c r="AA38" s="109">
        <f t="shared" si="12"/>
        <v>1.0610079575596938</v>
      </c>
      <c r="AB38" s="109">
        <f t="shared" si="13"/>
        <v>-3.9389920424403062</v>
      </c>
      <c r="AC38" s="109">
        <f t="shared" si="14"/>
        <v>6.0610079575596938</v>
      </c>
      <c r="AD38" s="109">
        <f t="shared" si="15"/>
        <v>-26.286548990584826</v>
      </c>
      <c r="AE38" s="109">
        <f t="shared" si="16"/>
        <v>28.40856490570421</v>
      </c>
      <c r="AF38" s="109">
        <f t="shared" si="17"/>
        <v>-2.9702970297029725</v>
      </c>
      <c r="AG38" s="109">
        <f t="shared" si="18"/>
        <v>-7.9702970297029729</v>
      </c>
      <c r="AH38" s="109">
        <f t="shared" si="19"/>
        <v>2.0297029702970275</v>
      </c>
      <c r="AI38" s="109">
        <f t="shared" si="20"/>
        <v>-16.033419481020328</v>
      </c>
      <c r="AJ38" s="109">
        <f t="shared" si="21"/>
        <v>10.092825421614384</v>
      </c>
      <c r="AK38" s="109">
        <f t="shared" si="22"/>
        <v>-3.0219856758152299</v>
      </c>
      <c r="AL38" s="109">
        <f t="shared" si="23"/>
        <v>-8.0219856758152304</v>
      </c>
      <c r="AM38" s="109">
        <f t="shared" si="24"/>
        <v>1.9780143241847701</v>
      </c>
      <c r="AN38" s="109">
        <f t="shared" si="25"/>
        <v>-16.323824860337844</v>
      </c>
      <c r="AO38" s="109">
        <f t="shared" si="26"/>
        <v>10.279853508707383</v>
      </c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  <c r="DS38" s="27"/>
      <c r="DT38" s="27"/>
      <c r="DU38" s="27"/>
      <c r="DV38" s="27"/>
      <c r="DW38" s="27"/>
      <c r="DX38" s="27"/>
    </row>
    <row r="39" spans="1:128" s="5" customFormat="1" x14ac:dyDescent="0.25">
      <c r="A39" s="22" t="s">
        <v>14</v>
      </c>
      <c r="B39" s="33" t="s">
        <v>112</v>
      </c>
      <c r="C39" s="125" t="s">
        <v>147</v>
      </c>
      <c r="D39" s="26">
        <v>9</v>
      </c>
      <c r="E39" s="90">
        <v>445.89439999999996</v>
      </c>
      <c r="F39" s="90">
        <f t="shared" si="2"/>
        <v>447.69999999999993</v>
      </c>
      <c r="G39" s="149">
        <v>1.5501</v>
      </c>
      <c r="H39" s="149">
        <v>0.2555</v>
      </c>
      <c r="I39" s="147">
        <f t="shared" si="3"/>
        <v>1.8056000000000001</v>
      </c>
      <c r="J39" s="91">
        <f t="shared" si="4"/>
        <v>4043.2107076550396</v>
      </c>
      <c r="K39" s="59">
        <v>446</v>
      </c>
      <c r="L39" s="63">
        <v>446</v>
      </c>
      <c r="M39" s="131">
        <v>1.6180000000000001</v>
      </c>
      <c r="N39" s="131">
        <v>0.1014</v>
      </c>
      <c r="O39" s="131">
        <v>1.7194</v>
      </c>
      <c r="P39" s="63">
        <v>3840</v>
      </c>
      <c r="Q39" s="24">
        <f t="shared" si="27"/>
        <v>4.3803625572543758</v>
      </c>
      <c r="R39" s="24">
        <f t="shared" si="28"/>
        <v>-60.313111545988264</v>
      </c>
      <c r="S39" s="24">
        <f t="shared" si="5"/>
        <v>-4.7740363314133827</v>
      </c>
      <c r="T39" s="24">
        <f t="shared" si="6"/>
        <v>-5.0259737210900077</v>
      </c>
      <c r="U39" s="115"/>
      <c r="V39" s="109">
        <f t="shared" si="7"/>
        <v>-3.211517165005537</v>
      </c>
      <c r="W39" s="109">
        <f t="shared" si="8"/>
        <v>-8.211517165005537</v>
      </c>
      <c r="X39" s="109">
        <f t="shared" si="9"/>
        <v>1.788482834994463</v>
      </c>
      <c r="Y39" s="109">
        <f t="shared" si="10"/>
        <v>-11.147199249394486</v>
      </c>
      <c r="Z39" s="109">
        <f t="shared" si="11"/>
        <v>4.7241649193834121</v>
      </c>
      <c r="AA39" s="109">
        <f t="shared" si="12"/>
        <v>1.0610079575596938</v>
      </c>
      <c r="AB39" s="109">
        <f t="shared" si="13"/>
        <v>-3.9389920424403062</v>
      </c>
      <c r="AC39" s="109">
        <f t="shared" si="14"/>
        <v>6.0610079575596938</v>
      </c>
      <c r="AD39" s="109">
        <f t="shared" si="15"/>
        <v>-26.286548990584826</v>
      </c>
      <c r="AE39" s="109">
        <f t="shared" si="16"/>
        <v>28.40856490570421</v>
      </c>
      <c r="AF39" s="109">
        <f t="shared" si="17"/>
        <v>-2.9702970297029725</v>
      </c>
      <c r="AG39" s="109">
        <f t="shared" si="18"/>
        <v>-7.9702970297029729</v>
      </c>
      <c r="AH39" s="109">
        <f t="shared" si="19"/>
        <v>2.0297029702970275</v>
      </c>
      <c r="AI39" s="109">
        <f t="shared" si="20"/>
        <v>-16.033419481020328</v>
      </c>
      <c r="AJ39" s="109">
        <f t="shared" si="21"/>
        <v>10.092825421614384</v>
      </c>
      <c r="AK39" s="109">
        <f t="shared" si="22"/>
        <v>-3.0219856758152299</v>
      </c>
      <c r="AL39" s="109">
        <f t="shared" si="23"/>
        <v>-8.0219856758152304</v>
      </c>
      <c r="AM39" s="109">
        <f t="shared" si="24"/>
        <v>1.9780143241847701</v>
      </c>
      <c r="AN39" s="109">
        <f t="shared" si="25"/>
        <v>-16.323824860337844</v>
      </c>
      <c r="AO39" s="109">
        <f t="shared" si="26"/>
        <v>10.279853508707383</v>
      </c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</row>
    <row r="40" spans="1:128" s="5" customFormat="1" x14ac:dyDescent="0.25">
      <c r="A40" s="22" t="s">
        <v>15</v>
      </c>
      <c r="B40" s="33" t="s">
        <v>64</v>
      </c>
      <c r="C40" s="22" t="s">
        <v>29</v>
      </c>
      <c r="D40" s="26">
        <v>1</v>
      </c>
      <c r="E40" s="90">
        <v>445.57710000000003</v>
      </c>
      <c r="F40" s="90">
        <f t="shared" si="2"/>
        <v>445.6</v>
      </c>
      <c r="G40" s="149">
        <v>1.15E-2</v>
      </c>
      <c r="H40" s="149">
        <v>1.14E-2</v>
      </c>
      <c r="I40" s="147">
        <f t="shared" si="3"/>
        <v>2.29E-2</v>
      </c>
      <c r="J40" s="91">
        <f t="shared" si="4"/>
        <v>51.393026860446746</v>
      </c>
      <c r="K40" s="59">
        <v>445.4</v>
      </c>
      <c r="L40" s="58">
        <v>445.4</v>
      </c>
      <c r="M40" s="131">
        <v>1.0500000000000001E-2</v>
      </c>
      <c r="N40" s="131">
        <v>1.2200000000000001E-2</v>
      </c>
      <c r="O40" s="131">
        <v>2.2700000000000001E-2</v>
      </c>
      <c r="P40" s="63">
        <v>51</v>
      </c>
      <c r="Q40" s="24">
        <f t="shared" si="27"/>
        <v>-8.6956521739130359</v>
      </c>
      <c r="R40" s="24">
        <f t="shared" si="28"/>
        <v>7.0175438596491251</v>
      </c>
      <c r="S40" s="24">
        <f t="shared" si="5"/>
        <v>-0.87336244541484187</v>
      </c>
      <c r="T40" s="24">
        <f t="shared" si="6"/>
        <v>-0.76474744621284063</v>
      </c>
      <c r="U40" s="115"/>
      <c r="V40" s="109">
        <f t="shared" si="7"/>
        <v>-3.211517165005537</v>
      </c>
      <c r="W40" s="109">
        <f t="shared" si="8"/>
        <v>-8.211517165005537</v>
      </c>
      <c r="X40" s="109">
        <f t="shared" si="9"/>
        <v>1.788482834994463</v>
      </c>
      <c r="Y40" s="109">
        <f t="shared" si="10"/>
        <v>-11.147199249394486</v>
      </c>
      <c r="Z40" s="109">
        <f t="shared" si="11"/>
        <v>4.7241649193834121</v>
      </c>
      <c r="AA40" s="109">
        <f t="shared" si="12"/>
        <v>1.0610079575596938</v>
      </c>
      <c r="AB40" s="109">
        <f t="shared" si="13"/>
        <v>-3.9389920424403062</v>
      </c>
      <c r="AC40" s="109">
        <f t="shared" si="14"/>
        <v>6.0610079575596938</v>
      </c>
      <c r="AD40" s="109">
        <f t="shared" si="15"/>
        <v>-26.286548990584826</v>
      </c>
      <c r="AE40" s="109">
        <f t="shared" si="16"/>
        <v>28.40856490570421</v>
      </c>
      <c r="AF40" s="109">
        <f t="shared" si="17"/>
        <v>-2.9702970297029725</v>
      </c>
      <c r="AG40" s="109">
        <f t="shared" si="18"/>
        <v>-7.9702970297029729</v>
      </c>
      <c r="AH40" s="109">
        <f t="shared" si="19"/>
        <v>2.0297029702970275</v>
      </c>
      <c r="AI40" s="109">
        <f t="shared" si="20"/>
        <v>-16.033419481020328</v>
      </c>
      <c r="AJ40" s="109">
        <f t="shared" si="21"/>
        <v>10.092825421614384</v>
      </c>
      <c r="AK40" s="109">
        <f t="shared" si="22"/>
        <v>-3.0219856758152299</v>
      </c>
      <c r="AL40" s="109">
        <f t="shared" si="23"/>
        <v>-8.0219856758152304</v>
      </c>
      <c r="AM40" s="109">
        <f t="shared" si="24"/>
        <v>1.9780143241847701</v>
      </c>
      <c r="AN40" s="109">
        <f t="shared" si="25"/>
        <v>-16.323824860337844</v>
      </c>
      <c r="AO40" s="109">
        <f t="shared" si="26"/>
        <v>10.279853508707383</v>
      </c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27"/>
      <c r="DK40" s="27"/>
      <c r="DL40" s="27"/>
      <c r="DM40" s="27"/>
      <c r="DN40" s="27"/>
      <c r="DO40" s="27"/>
      <c r="DP40" s="27"/>
      <c r="DQ40" s="27"/>
      <c r="DR40" s="27"/>
      <c r="DS40" s="27"/>
      <c r="DT40" s="27"/>
      <c r="DU40" s="27"/>
      <c r="DV40" s="27"/>
      <c r="DW40" s="27"/>
      <c r="DX40" s="27"/>
    </row>
    <row r="41" spans="1:128" s="5" customFormat="1" x14ac:dyDescent="0.25">
      <c r="A41" s="22" t="s">
        <v>15</v>
      </c>
      <c r="B41" s="33" t="s">
        <v>64</v>
      </c>
      <c r="C41" s="22" t="s">
        <v>29</v>
      </c>
      <c r="D41" s="26">
        <v>2</v>
      </c>
      <c r="E41" s="90">
        <v>446.36469999999997</v>
      </c>
      <c r="F41" s="90">
        <f t="shared" si="2"/>
        <v>446.4</v>
      </c>
      <c r="G41" s="149">
        <v>2.3699999999999999E-2</v>
      </c>
      <c r="H41" s="149">
        <v>1.1599999999999999E-2</v>
      </c>
      <c r="I41" s="147">
        <f t="shared" si="3"/>
        <v>3.5299999999999998E-2</v>
      </c>
      <c r="J41" s="91">
        <f t="shared" si="4"/>
        <v>79.080954518512556</v>
      </c>
      <c r="K41" s="59">
        <v>446.2</v>
      </c>
      <c r="L41" s="58">
        <v>446.2</v>
      </c>
      <c r="M41" s="131">
        <v>2.3699999999999999E-2</v>
      </c>
      <c r="N41" s="131">
        <v>1.23E-2</v>
      </c>
      <c r="O41" s="131">
        <v>3.5999999999999997E-2</v>
      </c>
      <c r="P41" s="63">
        <v>81</v>
      </c>
      <c r="Q41" s="24">
        <f t="shared" si="27"/>
        <v>0</v>
      </c>
      <c r="R41" s="24">
        <f t="shared" si="28"/>
        <v>6.0344827586206984</v>
      </c>
      <c r="S41" s="24">
        <f t="shared" si="5"/>
        <v>1.9830028328611877</v>
      </c>
      <c r="T41" s="24">
        <f t="shared" si="6"/>
        <v>2.4266847728022842</v>
      </c>
      <c r="U41" s="115"/>
      <c r="V41" s="109">
        <f t="shared" si="7"/>
        <v>-3.211517165005537</v>
      </c>
      <c r="W41" s="109">
        <f t="shared" si="8"/>
        <v>-8.211517165005537</v>
      </c>
      <c r="X41" s="109">
        <f t="shared" si="9"/>
        <v>1.788482834994463</v>
      </c>
      <c r="Y41" s="109">
        <f t="shared" si="10"/>
        <v>-11.147199249394486</v>
      </c>
      <c r="Z41" s="109">
        <f t="shared" si="11"/>
        <v>4.7241649193834121</v>
      </c>
      <c r="AA41" s="109">
        <f t="shared" si="12"/>
        <v>1.0610079575596938</v>
      </c>
      <c r="AB41" s="109">
        <f t="shared" si="13"/>
        <v>-3.9389920424403062</v>
      </c>
      <c r="AC41" s="109">
        <f t="shared" si="14"/>
        <v>6.0610079575596938</v>
      </c>
      <c r="AD41" s="109">
        <f t="shared" si="15"/>
        <v>-26.286548990584826</v>
      </c>
      <c r="AE41" s="109">
        <f t="shared" si="16"/>
        <v>28.40856490570421</v>
      </c>
      <c r="AF41" s="109">
        <f t="shared" si="17"/>
        <v>-2.9702970297029725</v>
      </c>
      <c r="AG41" s="109">
        <f t="shared" si="18"/>
        <v>-7.9702970297029729</v>
      </c>
      <c r="AH41" s="109">
        <f t="shared" si="19"/>
        <v>2.0297029702970275</v>
      </c>
      <c r="AI41" s="109">
        <f t="shared" si="20"/>
        <v>-16.033419481020328</v>
      </c>
      <c r="AJ41" s="109">
        <f t="shared" si="21"/>
        <v>10.092825421614384</v>
      </c>
      <c r="AK41" s="109">
        <f t="shared" si="22"/>
        <v>-3.0219856758152299</v>
      </c>
      <c r="AL41" s="109">
        <f t="shared" si="23"/>
        <v>-8.0219856758152304</v>
      </c>
      <c r="AM41" s="109">
        <f t="shared" si="24"/>
        <v>1.9780143241847701</v>
      </c>
      <c r="AN41" s="109">
        <f t="shared" si="25"/>
        <v>-16.323824860337844</v>
      </c>
      <c r="AO41" s="109">
        <f t="shared" si="26"/>
        <v>10.279853508707383</v>
      </c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</row>
    <row r="42" spans="1:128" s="5" customFormat="1" x14ac:dyDescent="0.25">
      <c r="A42" s="22" t="s">
        <v>15</v>
      </c>
      <c r="B42" s="33" t="s">
        <v>64</v>
      </c>
      <c r="C42" s="22" t="s">
        <v>29</v>
      </c>
      <c r="D42" s="26">
        <v>3</v>
      </c>
      <c r="E42" s="90">
        <v>445.85880000000003</v>
      </c>
      <c r="F42" s="90">
        <f t="shared" si="2"/>
        <v>445.90000000000003</v>
      </c>
      <c r="G42" s="149">
        <v>3.1199999999999999E-2</v>
      </c>
      <c r="H42" s="149">
        <v>0.01</v>
      </c>
      <c r="I42" s="147">
        <f t="shared" si="3"/>
        <v>4.1200000000000001E-2</v>
      </c>
      <c r="J42" s="91">
        <f t="shared" si="4"/>
        <v>92.402714359722353</v>
      </c>
      <c r="K42" s="59">
        <v>445.7</v>
      </c>
      <c r="L42" s="58">
        <v>445.7</v>
      </c>
      <c r="M42" s="131">
        <v>3.0700000000000002E-2</v>
      </c>
      <c r="N42" s="131">
        <v>1.18E-2</v>
      </c>
      <c r="O42" s="131">
        <v>4.2500000000000003E-2</v>
      </c>
      <c r="P42" s="63">
        <v>95</v>
      </c>
      <c r="Q42" s="24">
        <f t="shared" si="27"/>
        <v>-1.6025641025640931</v>
      </c>
      <c r="R42" s="24">
        <f t="shared" si="28"/>
        <v>17.999999999999993</v>
      </c>
      <c r="S42" s="24">
        <f t="shared" si="5"/>
        <v>3.1553398058252489</v>
      </c>
      <c r="T42" s="24">
        <f t="shared" si="6"/>
        <v>2.8108326235595786</v>
      </c>
      <c r="U42" s="115"/>
      <c r="V42" s="109">
        <f t="shared" si="7"/>
        <v>-3.211517165005537</v>
      </c>
      <c r="W42" s="109">
        <f t="shared" si="8"/>
        <v>-8.211517165005537</v>
      </c>
      <c r="X42" s="109">
        <f t="shared" si="9"/>
        <v>1.788482834994463</v>
      </c>
      <c r="Y42" s="109">
        <f t="shared" si="10"/>
        <v>-11.147199249394486</v>
      </c>
      <c r="Z42" s="109">
        <f t="shared" si="11"/>
        <v>4.7241649193834121</v>
      </c>
      <c r="AA42" s="109">
        <f t="shared" si="12"/>
        <v>1.0610079575596938</v>
      </c>
      <c r="AB42" s="109">
        <f t="shared" si="13"/>
        <v>-3.9389920424403062</v>
      </c>
      <c r="AC42" s="109">
        <f t="shared" si="14"/>
        <v>6.0610079575596938</v>
      </c>
      <c r="AD42" s="109">
        <f t="shared" si="15"/>
        <v>-26.286548990584826</v>
      </c>
      <c r="AE42" s="109">
        <f t="shared" si="16"/>
        <v>28.40856490570421</v>
      </c>
      <c r="AF42" s="109">
        <f t="shared" si="17"/>
        <v>-2.9702970297029725</v>
      </c>
      <c r="AG42" s="109">
        <f t="shared" si="18"/>
        <v>-7.9702970297029729</v>
      </c>
      <c r="AH42" s="109">
        <f t="shared" si="19"/>
        <v>2.0297029702970275</v>
      </c>
      <c r="AI42" s="109">
        <f t="shared" si="20"/>
        <v>-16.033419481020328</v>
      </c>
      <c r="AJ42" s="109">
        <f t="shared" si="21"/>
        <v>10.092825421614384</v>
      </c>
      <c r="AK42" s="109">
        <f t="shared" si="22"/>
        <v>-3.0219856758152299</v>
      </c>
      <c r="AL42" s="109">
        <f t="shared" si="23"/>
        <v>-8.0219856758152304</v>
      </c>
      <c r="AM42" s="109">
        <f t="shared" si="24"/>
        <v>1.9780143241847701</v>
      </c>
      <c r="AN42" s="109">
        <f t="shared" si="25"/>
        <v>-16.323824860337844</v>
      </c>
      <c r="AO42" s="109">
        <f t="shared" si="26"/>
        <v>10.279853508707383</v>
      </c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</row>
    <row r="43" spans="1:128" s="5" customFormat="1" x14ac:dyDescent="0.25">
      <c r="A43" s="22" t="s">
        <v>15</v>
      </c>
      <c r="B43" s="33" t="s">
        <v>64</v>
      </c>
      <c r="C43" s="22" t="s">
        <v>29</v>
      </c>
      <c r="D43" s="26">
        <v>4</v>
      </c>
      <c r="E43" s="90">
        <v>445.14860000000004</v>
      </c>
      <c r="F43" s="90">
        <f t="shared" si="2"/>
        <v>445.20000000000005</v>
      </c>
      <c r="G43" s="149">
        <v>4.1599999999999998E-2</v>
      </c>
      <c r="H43" s="149">
        <v>9.7999999999999997E-3</v>
      </c>
      <c r="I43" s="147">
        <f t="shared" si="3"/>
        <v>5.1400000000000001E-2</v>
      </c>
      <c r="J43" s="91">
        <f t="shared" si="4"/>
        <v>115.46202859385784</v>
      </c>
      <c r="K43" s="59">
        <v>445.1</v>
      </c>
      <c r="L43" s="58">
        <v>445.2</v>
      </c>
      <c r="M43" s="131">
        <v>3.9100000000000003E-2</v>
      </c>
      <c r="N43" s="131">
        <v>1.1299999999999999E-2</v>
      </c>
      <c r="O43" s="131">
        <v>5.04E-2</v>
      </c>
      <c r="P43" s="63">
        <v>113</v>
      </c>
      <c r="Q43" s="24">
        <f t="shared" si="27"/>
        <v>-6.0096153846153735</v>
      </c>
      <c r="R43" s="24">
        <f t="shared" si="28"/>
        <v>15.30612244897959</v>
      </c>
      <c r="S43" s="24">
        <f t="shared" si="5"/>
        <v>-1.9455252918287955</v>
      </c>
      <c r="T43" s="24">
        <f t="shared" si="6"/>
        <v>-2.1323275052771842</v>
      </c>
      <c r="U43" s="115"/>
      <c r="V43" s="109">
        <f t="shared" si="7"/>
        <v>-3.211517165005537</v>
      </c>
      <c r="W43" s="109">
        <f t="shared" si="8"/>
        <v>-8.211517165005537</v>
      </c>
      <c r="X43" s="109">
        <f t="shared" si="9"/>
        <v>1.788482834994463</v>
      </c>
      <c r="Y43" s="109">
        <f t="shared" si="10"/>
        <v>-11.147199249394486</v>
      </c>
      <c r="Z43" s="109">
        <f t="shared" si="11"/>
        <v>4.7241649193834121</v>
      </c>
      <c r="AA43" s="109">
        <f t="shared" si="12"/>
        <v>1.0610079575596938</v>
      </c>
      <c r="AB43" s="109">
        <f t="shared" si="13"/>
        <v>-3.9389920424403062</v>
      </c>
      <c r="AC43" s="109">
        <f t="shared" si="14"/>
        <v>6.0610079575596938</v>
      </c>
      <c r="AD43" s="109">
        <f t="shared" si="15"/>
        <v>-26.286548990584826</v>
      </c>
      <c r="AE43" s="109">
        <f t="shared" si="16"/>
        <v>28.40856490570421</v>
      </c>
      <c r="AF43" s="109">
        <f t="shared" si="17"/>
        <v>-2.9702970297029725</v>
      </c>
      <c r="AG43" s="109">
        <f t="shared" si="18"/>
        <v>-7.9702970297029729</v>
      </c>
      <c r="AH43" s="109">
        <f t="shared" si="19"/>
        <v>2.0297029702970275</v>
      </c>
      <c r="AI43" s="109">
        <f t="shared" si="20"/>
        <v>-16.033419481020328</v>
      </c>
      <c r="AJ43" s="109">
        <f t="shared" si="21"/>
        <v>10.092825421614384</v>
      </c>
      <c r="AK43" s="109">
        <f t="shared" si="22"/>
        <v>-3.0219856758152299</v>
      </c>
      <c r="AL43" s="109">
        <f t="shared" si="23"/>
        <v>-8.0219856758152304</v>
      </c>
      <c r="AM43" s="109">
        <f t="shared" si="24"/>
        <v>1.9780143241847701</v>
      </c>
      <c r="AN43" s="109">
        <f t="shared" si="25"/>
        <v>-16.323824860337844</v>
      </c>
      <c r="AO43" s="109">
        <f t="shared" si="26"/>
        <v>10.279853508707383</v>
      </c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7"/>
      <c r="DH43" s="27"/>
      <c r="DI43" s="27"/>
      <c r="DJ43" s="27"/>
      <c r="DK43" s="27"/>
      <c r="DL43" s="27"/>
      <c r="DM43" s="27"/>
      <c r="DN43" s="27"/>
      <c r="DO43" s="27"/>
      <c r="DP43" s="27"/>
      <c r="DQ43" s="27"/>
      <c r="DR43" s="27"/>
      <c r="DS43" s="27"/>
      <c r="DT43" s="27"/>
      <c r="DU43" s="27"/>
      <c r="DV43" s="27"/>
      <c r="DW43" s="27"/>
      <c r="DX43" s="27"/>
    </row>
    <row r="44" spans="1:128" s="5" customFormat="1" x14ac:dyDescent="0.25">
      <c r="A44" s="22" t="s">
        <v>15</v>
      </c>
      <c r="B44" s="33" t="s">
        <v>64</v>
      </c>
      <c r="C44" s="22" t="s">
        <v>29</v>
      </c>
      <c r="D44" s="26">
        <v>5</v>
      </c>
      <c r="E44" s="90">
        <v>446.39900000000006</v>
      </c>
      <c r="F44" s="90">
        <f t="shared" si="2"/>
        <v>446.50000000000006</v>
      </c>
      <c r="G44" s="149">
        <v>8.5199999999999998E-2</v>
      </c>
      <c r="H44" s="149">
        <v>1.5800000000000002E-2</v>
      </c>
      <c r="I44" s="147">
        <f t="shared" si="3"/>
        <v>0.10100000000000001</v>
      </c>
      <c r="J44" s="91">
        <f t="shared" si="4"/>
        <v>226.23567051891598</v>
      </c>
      <c r="K44" s="59">
        <v>446.2</v>
      </c>
      <c r="L44" s="58">
        <v>446.3</v>
      </c>
      <c r="M44" s="131">
        <v>8.1500000000000003E-2</v>
      </c>
      <c r="N44" s="131">
        <v>1.6500000000000001E-2</v>
      </c>
      <c r="O44" s="131">
        <v>9.8000000000000004E-2</v>
      </c>
      <c r="P44" s="63">
        <v>220</v>
      </c>
      <c r="Q44" s="24">
        <f t="shared" si="27"/>
        <v>-4.3427230046948297</v>
      </c>
      <c r="R44" s="24">
        <f t="shared" si="28"/>
        <v>4.4303797468354373</v>
      </c>
      <c r="S44" s="24">
        <f t="shared" si="5"/>
        <v>-2.9702970297029725</v>
      </c>
      <c r="T44" s="24">
        <f t="shared" si="6"/>
        <v>-2.756272034650082</v>
      </c>
      <c r="U44" s="115"/>
      <c r="V44" s="109">
        <f t="shared" si="7"/>
        <v>-3.211517165005537</v>
      </c>
      <c r="W44" s="109">
        <f t="shared" si="8"/>
        <v>-8.211517165005537</v>
      </c>
      <c r="X44" s="109">
        <f t="shared" si="9"/>
        <v>1.788482834994463</v>
      </c>
      <c r="Y44" s="109">
        <f t="shared" si="10"/>
        <v>-11.147199249394486</v>
      </c>
      <c r="Z44" s="109">
        <f t="shared" si="11"/>
        <v>4.7241649193834121</v>
      </c>
      <c r="AA44" s="109">
        <f t="shared" si="12"/>
        <v>1.0610079575596938</v>
      </c>
      <c r="AB44" s="109">
        <f t="shared" si="13"/>
        <v>-3.9389920424403062</v>
      </c>
      <c r="AC44" s="109">
        <f t="shared" si="14"/>
        <v>6.0610079575596938</v>
      </c>
      <c r="AD44" s="109">
        <f t="shared" si="15"/>
        <v>-26.286548990584826</v>
      </c>
      <c r="AE44" s="109">
        <f t="shared" si="16"/>
        <v>28.40856490570421</v>
      </c>
      <c r="AF44" s="109">
        <f t="shared" si="17"/>
        <v>-2.9702970297029725</v>
      </c>
      <c r="AG44" s="109">
        <f t="shared" si="18"/>
        <v>-7.9702970297029729</v>
      </c>
      <c r="AH44" s="109">
        <f t="shared" si="19"/>
        <v>2.0297029702970275</v>
      </c>
      <c r="AI44" s="109">
        <f t="shared" si="20"/>
        <v>-16.033419481020328</v>
      </c>
      <c r="AJ44" s="109">
        <f t="shared" si="21"/>
        <v>10.092825421614384</v>
      </c>
      <c r="AK44" s="109">
        <f t="shared" si="22"/>
        <v>-3.0219856758152299</v>
      </c>
      <c r="AL44" s="109">
        <f t="shared" si="23"/>
        <v>-8.0219856758152304</v>
      </c>
      <c r="AM44" s="109">
        <f t="shared" si="24"/>
        <v>1.9780143241847701</v>
      </c>
      <c r="AN44" s="109">
        <f t="shared" si="25"/>
        <v>-16.323824860337844</v>
      </c>
      <c r="AO44" s="109">
        <f t="shared" si="26"/>
        <v>10.279853508707383</v>
      </c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  <c r="DB44" s="27"/>
      <c r="DC44" s="27"/>
      <c r="DD44" s="27"/>
      <c r="DE44" s="27"/>
      <c r="DF44" s="27"/>
      <c r="DG44" s="27"/>
      <c r="DH44" s="27"/>
      <c r="DI44" s="27"/>
      <c r="DJ44" s="27"/>
      <c r="DK44" s="27"/>
      <c r="DL44" s="27"/>
      <c r="DM44" s="27"/>
      <c r="DN44" s="27"/>
      <c r="DO44" s="27"/>
      <c r="DP44" s="27"/>
      <c r="DQ44" s="27"/>
      <c r="DR44" s="27"/>
      <c r="DS44" s="27"/>
      <c r="DT44" s="27"/>
      <c r="DU44" s="27"/>
      <c r="DV44" s="27"/>
      <c r="DW44" s="27"/>
      <c r="DX44" s="27"/>
    </row>
    <row r="45" spans="1:128" s="5" customFormat="1" x14ac:dyDescent="0.25">
      <c r="A45" s="22" t="s">
        <v>15</v>
      </c>
      <c r="B45" s="33" t="s">
        <v>64</v>
      </c>
      <c r="C45" s="22" t="s">
        <v>29</v>
      </c>
      <c r="D45" s="26">
        <v>6</v>
      </c>
      <c r="E45" s="90">
        <v>446.5591</v>
      </c>
      <c r="F45" s="90">
        <f t="shared" si="2"/>
        <v>446.7</v>
      </c>
      <c r="G45" s="149">
        <v>0.11990000000000001</v>
      </c>
      <c r="H45" s="149">
        <v>2.1000000000000001E-2</v>
      </c>
      <c r="I45" s="147">
        <f t="shared" si="3"/>
        <v>0.1409</v>
      </c>
      <c r="J45" s="91">
        <f t="shared" si="4"/>
        <v>315.48618084464255</v>
      </c>
      <c r="K45" s="59">
        <v>446.3</v>
      </c>
      <c r="L45" s="58">
        <v>446.4</v>
      </c>
      <c r="M45" s="131">
        <v>0.1137</v>
      </c>
      <c r="N45" s="131">
        <v>2.24E-2</v>
      </c>
      <c r="O45" s="131">
        <v>0.1361</v>
      </c>
      <c r="P45" s="63">
        <v>305</v>
      </c>
      <c r="Q45" s="24">
        <f t="shared" si="27"/>
        <v>-5.1709758131776571</v>
      </c>
      <c r="R45" s="24">
        <f t="shared" si="28"/>
        <v>6.6666666666666599</v>
      </c>
      <c r="S45" s="24">
        <f t="shared" si="5"/>
        <v>-3.4066713981547188</v>
      </c>
      <c r="T45" s="24">
        <f t="shared" si="6"/>
        <v>-3.3238162180568991</v>
      </c>
      <c r="U45" s="115"/>
      <c r="V45" s="109">
        <f t="shared" si="7"/>
        <v>-3.211517165005537</v>
      </c>
      <c r="W45" s="109">
        <f t="shared" si="8"/>
        <v>-8.211517165005537</v>
      </c>
      <c r="X45" s="109">
        <f t="shared" si="9"/>
        <v>1.788482834994463</v>
      </c>
      <c r="Y45" s="109">
        <f t="shared" si="10"/>
        <v>-11.147199249394486</v>
      </c>
      <c r="Z45" s="109">
        <f t="shared" si="11"/>
        <v>4.7241649193834121</v>
      </c>
      <c r="AA45" s="109">
        <f t="shared" si="12"/>
        <v>1.0610079575596938</v>
      </c>
      <c r="AB45" s="109">
        <f t="shared" si="13"/>
        <v>-3.9389920424403062</v>
      </c>
      <c r="AC45" s="109">
        <f t="shared" si="14"/>
        <v>6.0610079575596938</v>
      </c>
      <c r="AD45" s="109">
        <f t="shared" si="15"/>
        <v>-26.286548990584826</v>
      </c>
      <c r="AE45" s="109">
        <f t="shared" si="16"/>
        <v>28.40856490570421</v>
      </c>
      <c r="AF45" s="109">
        <f t="shared" si="17"/>
        <v>-2.9702970297029725</v>
      </c>
      <c r="AG45" s="109">
        <f t="shared" si="18"/>
        <v>-7.9702970297029729</v>
      </c>
      <c r="AH45" s="109">
        <f t="shared" si="19"/>
        <v>2.0297029702970275</v>
      </c>
      <c r="AI45" s="109">
        <f t="shared" si="20"/>
        <v>-16.033419481020328</v>
      </c>
      <c r="AJ45" s="109">
        <f t="shared" si="21"/>
        <v>10.092825421614384</v>
      </c>
      <c r="AK45" s="109">
        <f t="shared" si="22"/>
        <v>-3.0219856758152299</v>
      </c>
      <c r="AL45" s="109">
        <f t="shared" si="23"/>
        <v>-8.0219856758152304</v>
      </c>
      <c r="AM45" s="109">
        <f t="shared" si="24"/>
        <v>1.9780143241847701</v>
      </c>
      <c r="AN45" s="109">
        <f t="shared" si="25"/>
        <v>-16.323824860337844</v>
      </c>
      <c r="AO45" s="109">
        <f t="shared" si="26"/>
        <v>10.279853508707383</v>
      </c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  <c r="CX45" s="27"/>
      <c r="CY45" s="27"/>
      <c r="CZ45" s="27"/>
      <c r="DA45" s="27"/>
      <c r="DB45" s="27"/>
      <c r="DC45" s="27"/>
      <c r="DD45" s="27"/>
      <c r="DE45" s="27"/>
      <c r="DF45" s="27"/>
      <c r="DG45" s="27"/>
      <c r="DH45" s="27"/>
      <c r="DI45" s="27"/>
      <c r="DJ45" s="27"/>
      <c r="DK45" s="27"/>
      <c r="DL45" s="27"/>
      <c r="DM45" s="27"/>
      <c r="DN45" s="27"/>
      <c r="DO45" s="27"/>
      <c r="DP45" s="27"/>
      <c r="DQ45" s="27"/>
      <c r="DR45" s="27"/>
      <c r="DS45" s="27"/>
      <c r="DT45" s="27"/>
      <c r="DU45" s="27"/>
      <c r="DV45" s="27"/>
      <c r="DW45" s="27"/>
      <c r="DX45" s="27"/>
    </row>
    <row r="46" spans="1:128" s="5" customFormat="1" x14ac:dyDescent="0.25">
      <c r="A46" s="22" t="s">
        <v>15</v>
      </c>
      <c r="B46" s="33" t="s">
        <v>64</v>
      </c>
      <c r="C46" s="22" t="s">
        <v>29</v>
      </c>
      <c r="D46" s="26">
        <v>7</v>
      </c>
      <c r="E46" s="90">
        <v>446.60829999999999</v>
      </c>
      <c r="F46" s="90">
        <f t="shared" si="2"/>
        <v>446.9</v>
      </c>
      <c r="G46" s="149">
        <v>0.2485</v>
      </c>
      <c r="H46" s="149">
        <v>4.3200000000000002E-2</v>
      </c>
      <c r="I46" s="147">
        <f t="shared" si="3"/>
        <v>0.29170000000000001</v>
      </c>
      <c r="J46" s="91">
        <f t="shared" si="4"/>
        <v>652.98410163462438</v>
      </c>
      <c r="K46" s="59">
        <v>446.4</v>
      </c>
      <c r="L46" s="58">
        <v>446.8</v>
      </c>
      <c r="M46" s="131">
        <v>0.34439999999999998</v>
      </c>
      <c r="N46" s="131">
        <v>4.8000000000000001E-2</v>
      </c>
      <c r="O46" s="131">
        <v>0.39240000000000003</v>
      </c>
      <c r="P46" s="63">
        <v>879</v>
      </c>
      <c r="Q46" s="24">
        <f t="shared" si="27"/>
        <v>38.591549295774641</v>
      </c>
      <c r="R46" s="24">
        <f t="shared" si="28"/>
        <v>11.111111111111107</v>
      </c>
      <c r="S46" s="24">
        <f t="shared" si="5"/>
        <v>34.521768940692496</v>
      </c>
      <c r="T46" s="24">
        <f t="shared" si="6"/>
        <v>34.612772010771295</v>
      </c>
      <c r="U46" s="115"/>
      <c r="V46" s="109">
        <f t="shared" si="7"/>
        <v>-3.211517165005537</v>
      </c>
      <c r="W46" s="109">
        <f t="shared" si="8"/>
        <v>-8.211517165005537</v>
      </c>
      <c r="X46" s="109">
        <f t="shared" si="9"/>
        <v>1.788482834994463</v>
      </c>
      <c r="Y46" s="109">
        <f t="shared" si="10"/>
        <v>-11.147199249394486</v>
      </c>
      <c r="Z46" s="109">
        <f t="shared" si="11"/>
        <v>4.7241649193834121</v>
      </c>
      <c r="AA46" s="109">
        <f t="shared" si="12"/>
        <v>1.0610079575596938</v>
      </c>
      <c r="AB46" s="109">
        <f t="shared" si="13"/>
        <v>-3.9389920424403062</v>
      </c>
      <c r="AC46" s="109">
        <f t="shared" si="14"/>
        <v>6.0610079575596938</v>
      </c>
      <c r="AD46" s="109">
        <f t="shared" si="15"/>
        <v>-26.286548990584826</v>
      </c>
      <c r="AE46" s="109">
        <f t="shared" si="16"/>
        <v>28.40856490570421</v>
      </c>
      <c r="AF46" s="109">
        <f t="shared" si="17"/>
        <v>-2.9702970297029725</v>
      </c>
      <c r="AG46" s="109">
        <f t="shared" si="18"/>
        <v>-7.9702970297029729</v>
      </c>
      <c r="AH46" s="109">
        <f t="shared" si="19"/>
        <v>2.0297029702970275</v>
      </c>
      <c r="AI46" s="109">
        <f t="shared" si="20"/>
        <v>-16.033419481020328</v>
      </c>
      <c r="AJ46" s="109">
        <f t="shared" si="21"/>
        <v>10.092825421614384</v>
      </c>
      <c r="AK46" s="109">
        <f t="shared" si="22"/>
        <v>-3.0219856758152299</v>
      </c>
      <c r="AL46" s="109">
        <f t="shared" si="23"/>
        <v>-8.0219856758152304</v>
      </c>
      <c r="AM46" s="109">
        <f t="shared" si="24"/>
        <v>1.9780143241847701</v>
      </c>
      <c r="AN46" s="109">
        <f t="shared" si="25"/>
        <v>-16.323824860337844</v>
      </c>
      <c r="AO46" s="109">
        <f t="shared" si="26"/>
        <v>10.279853508707383</v>
      </c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</row>
    <row r="47" spans="1:128" s="5" customFormat="1" x14ac:dyDescent="0.25">
      <c r="A47" s="22" t="s">
        <v>15</v>
      </c>
      <c r="B47" s="33" t="s">
        <v>64</v>
      </c>
      <c r="C47" s="22" t="s">
        <v>29</v>
      </c>
      <c r="D47" s="26">
        <v>8</v>
      </c>
      <c r="E47" s="90">
        <v>447.17100000000005</v>
      </c>
      <c r="F47" s="90">
        <f t="shared" si="2"/>
        <v>447.70000000000005</v>
      </c>
      <c r="G47" s="149">
        <v>0.4536</v>
      </c>
      <c r="H47" s="149">
        <v>7.5399999999999995E-2</v>
      </c>
      <c r="I47" s="147">
        <f t="shared" si="3"/>
        <v>0.52900000000000003</v>
      </c>
      <c r="J47" s="91">
        <f t="shared" si="4"/>
        <v>1182.464747737637</v>
      </c>
      <c r="K47" s="59">
        <v>446.6</v>
      </c>
      <c r="L47" s="58">
        <v>447.1</v>
      </c>
      <c r="M47" s="131">
        <v>0.46129999999999999</v>
      </c>
      <c r="N47" s="131">
        <v>7.6200000000000004E-2</v>
      </c>
      <c r="O47" s="131">
        <v>0.53749999999999998</v>
      </c>
      <c r="P47" s="63">
        <v>1203</v>
      </c>
      <c r="Q47" s="24">
        <f t="shared" si="27"/>
        <v>1.6975308641975273</v>
      </c>
      <c r="R47" s="24">
        <f t="shared" si="28"/>
        <v>1.0610079575596938</v>
      </c>
      <c r="S47" s="24">
        <f t="shared" si="5"/>
        <v>1.6068052930056618</v>
      </c>
      <c r="T47" s="24">
        <f t="shared" si="6"/>
        <v>1.7366481581503599</v>
      </c>
      <c r="U47" s="115"/>
      <c r="V47" s="109">
        <f t="shared" si="7"/>
        <v>-3.211517165005537</v>
      </c>
      <c r="W47" s="109">
        <f t="shared" si="8"/>
        <v>-8.211517165005537</v>
      </c>
      <c r="X47" s="109">
        <f t="shared" si="9"/>
        <v>1.788482834994463</v>
      </c>
      <c r="Y47" s="109">
        <f t="shared" si="10"/>
        <v>-11.147199249394486</v>
      </c>
      <c r="Z47" s="109">
        <f t="shared" si="11"/>
        <v>4.7241649193834121</v>
      </c>
      <c r="AA47" s="109">
        <f t="shared" si="12"/>
        <v>1.0610079575596938</v>
      </c>
      <c r="AB47" s="109">
        <f t="shared" si="13"/>
        <v>-3.9389920424403062</v>
      </c>
      <c r="AC47" s="109">
        <f t="shared" si="14"/>
        <v>6.0610079575596938</v>
      </c>
      <c r="AD47" s="109">
        <f t="shared" si="15"/>
        <v>-26.286548990584826</v>
      </c>
      <c r="AE47" s="109">
        <f t="shared" si="16"/>
        <v>28.40856490570421</v>
      </c>
      <c r="AF47" s="109">
        <f t="shared" si="17"/>
        <v>-2.9702970297029725</v>
      </c>
      <c r="AG47" s="109">
        <f t="shared" si="18"/>
        <v>-7.9702970297029729</v>
      </c>
      <c r="AH47" s="109">
        <f t="shared" si="19"/>
        <v>2.0297029702970275</v>
      </c>
      <c r="AI47" s="109">
        <f t="shared" si="20"/>
        <v>-16.033419481020328</v>
      </c>
      <c r="AJ47" s="109">
        <f t="shared" si="21"/>
        <v>10.092825421614384</v>
      </c>
      <c r="AK47" s="109">
        <f t="shared" si="22"/>
        <v>-3.0219856758152299</v>
      </c>
      <c r="AL47" s="109">
        <f t="shared" si="23"/>
        <v>-8.0219856758152304</v>
      </c>
      <c r="AM47" s="109">
        <f t="shared" si="24"/>
        <v>1.9780143241847701</v>
      </c>
      <c r="AN47" s="109">
        <f t="shared" si="25"/>
        <v>-16.323824860337844</v>
      </c>
      <c r="AO47" s="109">
        <f t="shared" si="26"/>
        <v>10.279853508707383</v>
      </c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27"/>
      <c r="DB47" s="27"/>
      <c r="DC47" s="27"/>
      <c r="DD47" s="27"/>
      <c r="DE47" s="27"/>
      <c r="DF47" s="27"/>
      <c r="DG47" s="27"/>
      <c r="DH47" s="27"/>
      <c r="DI47" s="27"/>
      <c r="DJ47" s="27"/>
      <c r="DK47" s="27"/>
      <c r="DL47" s="27"/>
      <c r="DM47" s="27"/>
      <c r="DN47" s="27"/>
      <c r="DO47" s="27"/>
      <c r="DP47" s="27"/>
      <c r="DQ47" s="27"/>
      <c r="DR47" s="27"/>
      <c r="DS47" s="27"/>
      <c r="DT47" s="27"/>
      <c r="DU47" s="27"/>
      <c r="DV47" s="27"/>
      <c r="DW47" s="27"/>
      <c r="DX47" s="27"/>
    </row>
    <row r="48" spans="1:128" s="5" customFormat="1" x14ac:dyDescent="0.25">
      <c r="A48" s="22" t="s">
        <v>15</v>
      </c>
      <c r="B48" s="33" t="s">
        <v>64</v>
      </c>
      <c r="C48" s="22" t="s">
        <v>29</v>
      </c>
      <c r="D48" s="26">
        <v>9</v>
      </c>
      <c r="E48" s="90">
        <v>446.39510000000001</v>
      </c>
      <c r="F48" s="90">
        <f t="shared" si="2"/>
        <v>448.2</v>
      </c>
      <c r="G48" s="149">
        <v>1.5548</v>
      </c>
      <c r="H48" s="149">
        <v>0.25009999999999999</v>
      </c>
      <c r="I48" s="147">
        <f t="shared" si="3"/>
        <v>1.8048999999999999</v>
      </c>
      <c r="J48" s="91">
        <f t="shared" si="4"/>
        <v>4037.1192015387469</v>
      </c>
      <c r="K48" s="59"/>
      <c r="L48" s="58"/>
      <c r="M48" s="131"/>
      <c r="N48" s="131"/>
      <c r="O48" s="131"/>
      <c r="P48" s="63"/>
      <c r="Q48" s="24"/>
      <c r="R48" s="24"/>
      <c r="S48" s="24"/>
      <c r="T48" s="24"/>
      <c r="U48" s="115" t="s">
        <v>150</v>
      </c>
      <c r="V48" s="109">
        <f t="shared" si="7"/>
        <v>-3.211517165005537</v>
      </c>
      <c r="W48" s="109">
        <f t="shared" si="8"/>
        <v>-8.211517165005537</v>
      </c>
      <c r="X48" s="109">
        <f t="shared" si="9"/>
        <v>1.788482834994463</v>
      </c>
      <c r="Y48" s="109">
        <f t="shared" si="10"/>
        <v>-11.147199249394486</v>
      </c>
      <c r="Z48" s="109">
        <f t="shared" si="11"/>
        <v>4.7241649193834121</v>
      </c>
      <c r="AA48" s="109">
        <f t="shared" si="12"/>
        <v>1.0610079575596938</v>
      </c>
      <c r="AB48" s="109">
        <f t="shared" si="13"/>
        <v>-3.9389920424403062</v>
      </c>
      <c r="AC48" s="109">
        <f t="shared" si="14"/>
        <v>6.0610079575596938</v>
      </c>
      <c r="AD48" s="109">
        <f t="shared" si="15"/>
        <v>-26.286548990584826</v>
      </c>
      <c r="AE48" s="109">
        <f t="shared" si="16"/>
        <v>28.40856490570421</v>
      </c>
      <c r="AF48" s="109">
        <f t="shared" si="17"/>
        <v>-2.9702970297029725</v>
      </c>
      <c r="AG48" s="109">
        <f t="shared" si="18"/>
        <v>-7.9702970297029729</v>
      </c>
      <c r="AH48" s="109">
        <f t="shared" si="19"/>
        <v>2.0297029702970275</v>
      </c>
      <c r="AI48" s="109">
        <f t="shared" si="20"/>
        <v>-16.033419481020328</v>
      </c>
      <c r="AJ48" s="109">
        <f t="shared" si="21"/>
        <v>10.092825421614384</v>
      </c>
      <c r="AK48" s="109">
        <f t="shared" si="22"/>
        <v>-3.0219856758152299</v>
      </c>
      <c r="AL48" s="109">
        <f t="shared" si="23"/>
        <v>-8.0219856758152304</v>
      </c>
      <c r="AM48" s="109">
        <f t="shared" si="24"/>
        <v>1.9780143241847701</v>
      </c>
      <c r="AN48" s="109">
        <f t="shared" si="25"/>
        <v>-16.323824860337844</v>
      </c>
      <c r="AO48" s="109">
        <f t="shared" si="26"/>
        <v>10.279853508707383</v>
      </c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A48" s="27"/>
      <c r="DB48" s="27"/>
      <c r="DC48" s="27"/>
      <c r="DD48" s="27"/>
      <c r="DE48" s="27"/>
      <c r="DF48" s="27"/>
      <c r="DG48" s="27"/>
      <c r="DH48" s="27"/>
      <c r="DI48" s="27"/>
      <c r="DJ48" s="27"/>
      <c r="DK48" s="27"/>
      <c r="DL48" s="27"/>
      <c r="DM48" s="27"/>
      <c r="DN48" s="27"/>
      <c r="DO48" s="27"/>
      <c r="DP48" s="27"/>
      <c r="DQ48" s="27"/>
      <c r="DR48" s="27"/>
      <c r="DS48" s="27"/>
      <c r="DT48" s="27"/>
      <c r="DU48" s="27"/>
      <c r="DV48" s="27"/>
      <c r="DW48" s="27"/>
      <c r="DX48" s="27"/>
    </row>
    <row r="49" spans="1:128" s="5" customFormat="1" x14ac:dyDescent="0.25">
      <c r="A49" s="22" t="s">
        <v>16</v>
      </c>
      <c r="B49" s="33" t="s">
        <v>65</v>
      </c>
      <c r="C49" s="125" t="s">
        <v>148</v>
      </c>
      <c r="D49" s="26">
        <v>1</v>
      </c>
      <c r="E49" s="90">
        <v>446.67770000000007</v>
      </c>
      <c r="F49" s="90">
        <f t="shared" si="2"/>
        <v>446.7000000000001</v>
      </c>
      <c r="G49" s="149">
        <v>1.04E-2</v>
      </c>
      <c r="H49" s="149">
        <v>1.1900000000000001E-2</v>
      </c>
      <c r="I49" s="147">
        <f t="shared" si="3"/>
        <v>2.23E-2</v>
      </c>
      <c r="J49" s="91">
        <f t="shared" si="4"/>
        <v>49.923199377460328</v>
      </c>
      <c r="K49" s="59">
        <v>446.4</v>
      </c>
      <c r="L49" s="58">
        <v>446.4</v>
      </c>
      <c r="M49" s="131">
        <v>9.7000000000000003E-3</v>
      </c>
      <c r="N49" s="131">
        <v>1.2999999999999999E-2</v>
      </c>
      <c r="O49" s="131">
        <v>2.2700000000000001E-2</v>
      </c>
      <c r="P49" s="63">
        <v>51</v>
      </c>
      <c r="Q49" s="24">
        <f t="shared" si="27"/>
        <v>-6.7307692307692237</v>
      </c>
      <c r="R49" s="24">
        <f t="shared" si="28"/>
        <v>9.2436974789915833</v>
      </c>
      <c r="S49" s="24">
        <f t="shared" si="5"/>
        <v>1.7937219730941751</v>
      </c>
      <c r="T49" s="24">
        <f t="shared" si="6"/>
        <v>2.1569142922875919</v>
      </c>
      <c r="U49" s="115"/>
      <c r="V49" s="109">
        <f t="shared" si="7"/>
        <v>-3.211517165005537</v>
      </c>
      <c r="W49" s="109">
        <f t="shared" si="8"/>
        <v>-8.211517165005537</v>
      </c>
      <c r="X49" s="109">
        <f t="shared" si="9"/>
        <v>1.788482834994463</v>
      </c>
      <c r="Y49" s="109">
        <f t="shared" si="10"/>
        <v>-11.147199249394486</v>
      </c>
      <c r="Z49" s="109">
        <f t="shared" si="11"/>
        <v>4.7241649193834121</v>
      </c>
      <c r="AA49" s="109">
        <f t="shared" si="12"/>
        <v>1.0610079575596938</v>
      </c>
      <c r="AB49" s="109">
        <f t="shared" si="13"/>
        <v>-3.9389920424403062</v>
      </c>
      <c r="AC49" s="109">
        <f t="shared" si="14"/>
        <v>6.0610079575596938</v>
      </c>
      <c r="AD49" s="109">
        <f t="shared" si="15"/>
        <v>-26.286548990584826</v>
      </c>
      <c r="AE49" s="109">
        <f t="shared" si="16"/>
        <v>28.40856490570421</v>
      </c>
      <c r="AF49" s="109">
        <f t="shared" si="17"/>
        <v>-2.9702970297029725</v>
      </c>
      <c r="AG49" s="109">
        <f t="shared" si="18"/>
        <v>-7.9702970297029729</v>
      </c>
      <c r="AH49" s="109">
        <f t="shared" si="19"/>
        <v>2.0297029702970275</v>
      </c>
      <c r="AI49" s="109">
        <f t="shared" si="20"/>
        <v>-16.033419481020328</v>
      </c>
      <c r="AJ49" s="109">
        <f t="shared" si="21"/>
        <v>10.092825421614384</v>
      </c>
      <c r="AK49" s="109">
        <f t="shared" si="22"/>
        <v>-3.0219856758152299</v>
      </c>
      <c r="AL49" s="109">
        <f t="shared" si="23"/>
        <v>-8.0219856758152304</v>
      </c>
      <c r="AM49" s="109">
        <f t="shared" si="24"/>
        <v>1.9780143241847701</v>
      </c>
      <c r="AN49" s="109">
        <f t="shared" si="25"/>
        <v>-16.323824860337844</v>
      </c>
      <c r="AO49" s="109">
        <f t="shared" si="26"/>
        <v>10.279853508707383</v>
      </c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7"/>
      <c r="DD49" s="27"/>
      <c r="DE49" s="27"/>
      <c r="DF49" s="27"/>
      <c r="DG49" s="27"/>
      <c r="DH49" s="27"/>
      <c r="DI49" s="27"/>
      <c r="DJ49" s="27"/>
      <c r="DK49" s="27"/>
      <c r="DL49" s="27"/>
      <c r="DM49" s="27"/>
      <c r="DN49" s="27"/>
      <c r="DO49" s="27"/>
      <c r="DP49" s="27"/>
      <c r="DQ49" s="27"/>
      <c r="DR49" s="27"/>
      <c r="DS49" s="27"/>
      <c r="DT49" s="27"/>
      <c r="DU49" s="27"/>
      <c r="DV49" s="27"/>
      <c r="DW49" s="27"/>
      <c r="DX49" s="27"/>
    </row>
    <row r="50" spans="1:128" s="5" customFormat="1" x14ac:dyDescent="0.25">
      <c r="A50" s="22" t="s">
        <v>16</v>
      </c>
      <c r="B50" s="33" t="s">
        <v>65</v>
      </c>
      <c r="C50" s="125" t="s">
        <v>148</v>
      </c>
      <c r="D50" s="26">
        <v>2</v>
      </c>
      <c r="E50" s="90">
        <v>446.26709999999997</v>
      </c>
      <c r="F50" s="90">
        <f t="shared" si="2"/>
        <v>446.29999999999995</v>
      </c>
      <c r="G50" s="149">
        <v>2.1299999999999999E-2</v>
      </c>
      <c r="H50" s="149">
        <v>1.1599999999999999E-2</v>
      </c>
      <c r="I50" s="147">
        <f t="shared" si="3"/>
        <v>3.2899999999999999E-2</v>
      </c>
      <c r="J50" s="91">
        <f t="shared" si="4"/>
        <v>73.720614211935043</v>
      </c>
      <c r="K50" s="59">
        <v>446.2</v>
      </c>
      <c r="L50" s="58">
        <v>446.2</v>
      </c>
      <c r="M50" s="131">
        <v>2.01E-2</v>
      </c>
      <c r="N50" s="131">
        <v>1.1900000000000001E-2</v>
      </c>
      <c r="O50" s="131">
        <v>3.2000000000000001E-2</v>
      </c>
      <c r="P50" s="63">
        <v>72</v>
      </c>
      <c r="Q50" s="24">
        <f t="shared" si="27"/>
        <v>-5.6338028169014072</v>
      </c>
      <c r="R50" s="24">
        <f t="shared" si="28"/>
        <v>2.5862068965517389</v>
      </c>
      <c r="S50" s="24">
        <f t="shared" si="5"/>
        <v>-2.7355623100303892</v>
      </c>
      <c r="T50" s="24">
        <f t="shared" si="6"/>
        <v>-2.333966191584556</v>
      </c>
      <c r="U50" s="115"/>
      <c r="V50" s="109">
        <f t="shared" si="7"/>
        <v>-3.211517165005537</v>
      </c>
      <c r="W50" s="109">
        <f t="shared" si="8"/>
        <v>-8.211517165005537</v>
      </c>
      <c r="X50" s="109">
        <f t="shared" si="9"/>
        <v>1.788482834994463</v>
      </c>
      <c r="Y50" s="109">
        <f t="shared" si="10"/>
        <v>-11.147199249394486</v>
      </c>
      <c r="Z50" s="109">
        <f t="shared" si="11"/>
        <v>4.7241649193834121</v>
      </c>
      <c r="AA50" s="109">
        <f t="shared" si="12"/>
        <v>1.0610079575596938</v>
      </c>
      <c r="AB50" s="109">
        <f t="shared" si="13"/>
        <v>-3.9389920424403062</v>
      </c>
      <c r="AC50" s="109">
        <f t="shared" si="14"/>
        <v>6.0610079575596938</v>
      </c>
      <c r="AD50" s="109">
        <f t="shared" si="15"/>
        <v>-26.286548990584826</v>
      </c>
      <c r="AE50" s="109">
        <f t="shared" si="16"/>
        <v>28.40856490570421</v>
      </c>
      <c r="AF50" s="109">
        <f t="shared" si="17"/>
        <v>-2.9702970297029725</v>
      </c>
      <c r="AG50" s="109">
        <f t="shared" si="18"/>
        <v>-7.9702970297029729</v>
      </c>
      <c r="AH50" s="109">
        <f t="shared" si="19"/>
        <v>2.0297029702970275</v>
      </c>
      <c r="AI50" s="109">
        <f t="shared" si="20"/>
        <v>-16.033419481020328</v>
      </c>
      <c r="AJ50" s="109">
        <f t="shared" si="21"/>
        <v>10.092825421614384</v>
      </c>
      <c r="AK50" s="109">
        <f t="shared" si="22"/>
        <v>-3.0219856758152299</v>
      </c>
      <c r="AL50" s="109">
        <f t="shared" si="23"/>
        <v>-8.0219856758152304</v>
      </c>
      <c r="AM50" s="109">
        <f t="shared" si="24"/>
        <v>1.9780143241847701</v>
      </c>
      <c r="AN50" s="109">
        <f t="shared" si="25"/>
        <v>-16.323824860337844</v>
      </c>
      <c r="AO50" s="109">
        <f t="shared" si="26"/>
        <v>10.279853508707383</v>
      </c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  <c r="CG50" s="27"/>
      <c r="CH50" s="27"/>
      <c r="CI50" s="27"/>
      <c r="CJ50" s="27"/>
      <c r="CK50" s="27"/>
      <c r="CL50" s="27"/>
      <c r="CM50" s="27"/>
      <c r="CN50" s="27"/>
      <c r="CO50" s="27"/>
      <c r="CP50" s="27"/>
      <c r="CQ50" s="27"/>
      <c r="CR50" s="27"/>
      <c r="CS50" s="27"/>
      <c r="CT50" s="27"/>
      <c r="CU50" s="27"/>
      <c r="CV50" s="27"/>
      <c r="CW50" s="27"/>
      <c r="CX50" s="27"/>
      <c r="CY50" s="27"/>
      <c r="CZ50" s="27"/>
      <c r="DA50" s="27"/>
      <c r="DB50" s="27"/>
      <c r="DC50" s="27"/>
      <c r="DD50" s="27"/>
      <c r="DE50" s="27"/>
      <c r="DF50" s="27"/>
      <c r="DG50" s="27"/>
      <c r="DH50" s="27"/>
      <c r="DI50" s="27"/>
      <c r="DJ50" s="27"/>
      <c r="DK50" s="27"/>
      <c r="DL50" s="27"/>
      <c r="DM50" s="27"/>
      <c r="DN50" s="27"/>
      <c r="DO50" s="27"/>
      <c r="DP50" s="27"/>
      <c r="DQ50" s="27"/>
      <c r="DR50" s="27"/>
      <c r="DS50" s="27"/>
      <c r="DT50" s="27"/>
      <c r="DU50" s="27"/>
      <c r="DV50" s="27"/>
      <c r="DW50" s="27"/>
      <c r="DX50" s="27"/>
    </row>
    <row r="51" spans="1:128" s="5" customFormat="1" x14ac:dyDescent="0.25">
      <c r="A51" s="22" t="s">
        <v>16</v>
      </c>
      <c r="B51" s="33" t="s">
        <v>65</v>
      </c>
      <c r="C51" s="125" t="s">
        <v>148</v>
      </c>
      <c r="D51" s="26">
        <v>3</v>
      </c>
      <c r="E51" s="90">
        <v>446.35289999999998</v>
      </c>
      <c r="F51" s="90">
        <f t="shared" si="2"/>
        <v>446.4</v>
      </c>
      <c r="G51" s="149">
        <v>3.4200000000000001E-2</v>
      </c>
      <c r="H51" s="149">
        <v>1.29E-2</v>
      </c>
      <c r="I51" s="147">
        <f t="shared" si="3"/>
        <v>4.7100000000000003E-2</v>
      </c>
      <c r="J51" s="91">
        <f t="shared" si="4"/>
        <v>105.51768454192832</v>
      </c>
      <c r="K51" s="59">
        <v>446.2</v>
      </c>
      <c r="L51" s="58">
        <v>446.2</v>
      </c>
      <c r="M51" s="131">
        <v>3.2800000000000003E-2</v>
      </c>
      <c r="N51" s="131">
        <v>1.3299999999999999E-2</v>
      </c>
      <c r="O51" s="131">
        <v>4.6100000000000002E-2</v>
      </c>
      <c r="P51" s="63">
        <v>103</v>
      </c>
      <c r="Q51" s="24">
        <f t="shared" si="27"/>
        <v>-4.0935672514619839</v>
      </c>
      <c r="R51" s="24">
        <f t="shared" si="28"/>
        <v>3.1007751937984445</v>
      </c>
      <c r="S51" s="24">
        <f t="shared" si="5"/>
        <v>-2.1231422505307873</v>
      </c>
      <c r="T51" s="24">
        <f t="shared" si="6"/>
        <v>-2.3860308846408542</v>
      </c>
      <c r="U51" s="115"/>
      <c r="V51" s="109">
        <f t="shared" si="7"/>
        <v>-3.211517165005537</v>
      </c>
      <c r="W51" s="109">
        <f t="shared" si="8"/>
        <v>-8.211517165005537</v>
      </c>
      <c r="X51" s="109">
        <f t="shared" si="9"/>
        <v>1.788482834994463</v>
      </c>
      <c r="Y51" s="109">
        <f t="shared" si="10"/>
        <v>-11.147199249394486</v>
      </c>
      <c r="Z51" s="109">
        <f t="shared" si="11"/>
        <v>4.7241649193834121</v>
      </c>
      <c r="AA51" s="109">
        <f t="shared" si="12"/>
        <v>1.0610079575596938</v>
      </c>
      <c r="AB51" s="109">
        <f t="shared" si="13"/>
        <v>-3.9389920424403062</v>
      </c>
      <c r="AC51" s="109">
        <f t="shared" si="14"/>
        <v>6.0610079575596938</v>
      </c>
      <c r="AD51" s="109">
        <f t="shared" si="15"/>
        <v>-26.286548990584826</v>
      </c>
      <c r="AE51" s="109">
        <f t="shared" si="16"/>
        <v>28.40856490570421</v>
      </c>
      <c r="AF51" s="109">
        <f t="shared" si="17"/>
        <v>-2.9702970297029725</v>
      </c>
      <c r="AG51" s="109">
        <f t="shared" si="18"/>
        <v>-7.9702970297029729</v>
      </c>
      <c r="AH51" s="109">
        <f t="shared" si="19"/>
        <v>2.0297029702970275</v>
      </c>
      <c r="AI51" s="109">
        <f t="shared" si="20"/>
        <v>-16.033419481020328</v>
      </c>
      <c r="AJ51" s="109">
        <f t="shared" si="21"/>
        <v>10.092825421614384</v>
      </c>
      <c r="AK51" s="109">
        <f t="shared" si="22"/>
        <v>-3.0219856758152299</v>
      </c>
      <c r="AL51" s="109">
        <f t="shared" si="23"/>
        <v>-8.0219856758152304</v>
      </c>
      <c r="AM51" s="109">
        <f t="shared" si="24"/>
        <v>1.9780143241847701</v>
      </c>
      <c r="AN51" s="109">
        <f t="shared" si="25"/>
        <v>-16.323824860337844</v>
      </c>
      <c r="AO51" s="109">
        <f t="shared" si="26"/>
        <v>10.279853508707383</v>
      </c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A51" s="27"/>
      <c r="CB51" s="27"/>
      <c r="CC51" s="27"/>
      <c r="CD51" s="27"/>
      <c r="CE51" s="27"/>
      <c r="CF51" s="27"/>
      <c r="CG51" s="27"/>
      <c r="CH51" s="27"/>
      <c r="CI51" s="27"/>
      <c r="CJ51" s="27"/>
      <c r="CK51" s="27"/>
      <c r="CL51" s="27"/>
      <c r="CM51" s="27"/>
      <c r="CN51" s="27"/>
      <c r="CO51" s="27"/>
      <c r="CP51" s="27"/>
      <c r="CQ51" s="27"/>
      <c r="CR51" s="27"/>
      <c r="CS51" s="27"/>
      <c r="CT51" s="27"/>
      <c r="CU51" s="27"/>
      <c r="CV51" s="27"/>
      <c r="CW51" s="27"/>
      <c r="CX51" s="27"/>
      <c r="CY51" s="27"/>
      <c r="CZ51" s="27"/>
      <c r="DA51" s="27"/>
      <c r="DB51" s="27"/>
      <c r="DC51" s="27"/>
      <c r="DD51" s="27"/>
      <c r="DE51" s="27"/>
      <c r="DF51" s="27"/>
      <c r="DG51" s="27"/>
      <c r="DH51" s="27"/>
      <c r="DI51" s="27"/>
      <c r="DJ51" s="27"/>
      <c r="DK51" s="27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</row>
    <row r="52" spans="1:128" s="5" customFormat="1" x14ac:dyDescent="0.25">
      <c r="A52" s="22" t="s">
        <v>16</v>
      </c>
      <c r="B52" s="33" t="s">
        <v>65</v>
      </c>
      <c r="C52" s="125" t="s">
        <v>148</v>
      </c>
      <c r="D52" s="26">
        <v>4</v>
      </c>
      <c r="E52" s="90">
        <v>447.34750000000003</v>
      </c>
      <c r="F52" s="90">
        <f t="shared" si="2"/>
        <v>447.4</v>
      </c>
      <c r="G52" s="149">
        <v>4.2900000000000001E-2</v>
      </c>
      <c r="H52" s="149">
        <v>9.5999999999999992E-3</v>
      </c>
      <c r="I52" s="147">
        <f t="shared" si="3"/>
        <v>5.2499999999999998E-2</v>
      </c>
      <c r="J52" s="91">
        <f t="shared" si="4"/>
        <v>117.35323206989332</v>
      </c>
      <c r="K52" s="59">
        <v>447.1</v>
      </c>
      <c r="L52" s="58">
        <v>447.2</v>
      </c>
      <c r="M52" s="131">
        <v>4.19E-2</v>
      </c>
      <c r="N52" s="131">
        <v>1.01E-2</v>
      </c>
      <c r="O52" s="131">
        <v>5.1999999999999998E-2</v>
      </c>
      <c r="P52" s="63">
        <v>116</v>
      </c>
      <c r="Q52" s="24">
        <f t="shared" si="27"/>
        <v>-2.3310023310023329</v>
      </c>
      <c r="R52" s="24">
        <f t="shared" si="28"/>
        <v>5.2083333333333384</v>
      </c>
      <c r="S52" s="24">
        <f t="shared" si="5"/>
        <v>-0.95238095238095333</v>
      </c>
      <c r="T52" s="24">
        <f t="shared" si="6"/>
        <v>-1.153127226259405</v>
      </c>
      <c r="U52" s="115"/>
      <c r="V52" s="109">
        <f t="shared" si="7"/>
        <v>-3.211517165005537</v>
      </c>
      <c r="W52" s="109">
        <f t="shared" si="8"/>
        <v>-8.211517165005537</v>
      </c>
      <c r="X52" s="109">
        <f t="shared" si="9"/>
        <v>1.788482834994463</v>
      </c>
      <c r="Y52" s="109">
        <f t="shared" si="10"/>
        <v>-11.147199249394486</v>
      </c>
      <c r="Z52" s="109">
        <f t="shared" si="11"/>
        <v>4.7241649193834121</v>
      </c>
      <c r="AA52" s="109">
        <f t="shared" si="12"/>
        <v>1.0610079575596938</v>
      </c>
      <c r="AB52" s="109">
        <f t="shared" si="13"/>
        <v>-3.9389920424403062</v>
      </c>
      <c r="AC52" s="109">
        <f t="shared" si="14"/>
        <v>6.0610079575596938</v>
      </c>
      <c r="AD52" s="109">
        <f t="shared" si="15"/>
        <v>-26.286548990584826</v>
      </c>
      <c r="AE52" s="109">
        <f t="shared" si="16"/>
        <v>28.40856490570421</v>
      </c>
      <c r="AF52" s="109">
        <f t="shared" si="17"/>
        <v>-2.9702970297029725</v>
      </c>
      <c r="AG52" s="109">
        <f t="shared" si="18"/>
        <v>-7.9702970297029729</v>
      </c>
      <c r="AH52" s="109">
        <f t="shared" si="19"/>
        <v>2.0297029702970275</v>
      </c>
      <c r="AI52" s="109">
        <f t="shared" si="20"/>
        <v>-16.033419481020328</v>
      </c>
      <c r="AJ52" s="109">
        <f t="shared" si="21"/>
        <v>10.092825421614384</v>
      </c>
      <c r="AK52" s="109">
        <f t="shared" si="22"/>
        <v>-3.0219856758152299</v>
      </c>
      <c r="AL52" s="109">
        <f t="shared" si="23"/>
        <v>-8.0219856758152304</v>
      </c>
      <c r="AM52" s="109">
        <f t="shared" si="24"/>
        <v>1.9780143241847701</v>
      </c>
      <c r="AN52" s="109">
        <f t="shared" si="25"/>
        <v>-16.323824860337844</v>
      </c>
      <c r="AO52" s="109">
        <f t="shared" si="26"/>
        <v>10.279853508707383</v>
      </c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7"/>
      <c r="BT52" s="27"/>
      <c r="BU52" s="27"/>
      <c r="BV52" s="27"/>
      <c r="BW52" s="27"/>
      <c r="BX52" s="27"/>
      <c r="BY52" s="27"/>
      <c r="BZ52" s="27"/>
      <c r="CA52" s="27"/>
      <c r="CB52" s="27"/>
      <c r="CC52" s="27"/>
      <c r="CD52" s="27"/>
      <c r="CE52" s="27"/>
      <c r="CF52" s="27"/>
      <c r="CG52" s="27"/>
      <c r="CH52" s="27"/>
      <c r="CI52" s="27"/>
      <c r="CJ52" s="27"/>
      <c r="CK52" s="27"/>
      <c r="CL52" s="27"/>
      <c r="CM52" s="27"/>
      <c r="CN52" s="27"/>
      <c r="CO52" s="27"/>
      <c r="CP52" s="27"/>
      <c r="CQ52" s="27"/>
      <c r="CR52" s="27"/>
      <c r="CS52" s="27"/>
      <c r="CT52" s="27"/>
      <c r="CU52" s="27"/>
      <c r="CV52" s="27"/>
      <c r="CW52" s="27"/>
      <c r="CX52" s="27"/>
      <c r="CY52" s="27"/>
      <c r="CZ52" s="27"/>
      <c r="DA52" s="27"/>
      <c r="DB52" s="27"/>
      <c r="DC52" s="27"/>
      <c r="DD52" s="27"/>
      <c r="DE52" s="27"/>
      <c r="DF52" s="27"/>
      <c r="DG52" s="27"/>
      <c r="DH52" s="27"/>
      <c r="DI52" s="27"/>
      <c r="DJ52" s="27"/>
      <c r="DK52" s="27"/>
      <c r="DL52" s="27"/>
      <c r="DM52" s="27"/>
      <c r="DN52" s="27"/>
      <c r="DO52" s="27"/>
      <c r="DP52" s="27"/>
      <c r="DQ52" s="27"/>
      <c r="DR52" s="27"/>
      <c r="DS52" s="27"/>
      <c r="DT52" s="27"/>
      <c r="DU52" s="27"/>
      <c r="DV52" s="27"/>
      <c r="DW52" s="27"/>
      <c r="DX52" s="27"/>
    </row>
    <row r="53" spans="1:128" s="5" customFormat="1" x14ac:dyDescent="0.25">
      <c r="A53" s="22" t="s">
        <v>16</v>
      </c>
      <c r="B53" s="33" t="s">
        <v>65</v>
      </c>
      <c r="C53" s="125" t="s">
        <v>148</v>
      </c>
      <c r="D53" s="26">
        <v>5</v>
      </c>
      <c r="E53" s="90">
        <v>446.5951</v>
      </c>
      <c r="F53" s="90">
        <f t="shared" si="2"/>
        <v>446.7</v>
      </c>
      <c r="G53" s="149">
        <v>8.8400000000000006E-2</v>
      </c>
      <c r="H53" s="149">
        <v>1.6500000000000001E-2</v>
      </c>
      <c r="I53" s="147">
        <f t="shared" si="3"/>
        <v>0.10490000000000001</v>
      </c>
      <c r="J53" s="91">
        <f t="shared" si="4"/>
        <v>234.86756216860471</v>
      </c>
      <c r="K53" s="59">
        <v>446.4</v>
      </c>
      <c r="L53" s="58">
        <v>446.5</v>
      </c>
      <c r="M53" s="131">
        <v>8.4199999999999997E-2</v>
      </c>
      <c r="N53" s="131">
        <v>1.67E-2</v>
      </c>
      <c r="O53" s="131">
        <v>0.1009</v>
      </c>
      <c r="P53" s="63">
        <v>226</v>
      </c>
      <c r="Q53" s="24">
        <f t="shared" si="27"/>
        <v>-4.7511312217194668</v>
      </c>
      <c r="R53" s="24">
        <f t="shared" si="28"/>
        <v>1.2121212121212046</v>
      </c>
      <c r="S53" s="24">
        <f t="shared" si="5"/>
        <v>-3.813155386081986</v>
      </c>
      <c r="T53" s="24">
        <f t="shared" si="6"/>
        <v>-3.7755584835674059</v>
      </c>
      <c r="U53" s="115"/>
      <c r="V53" s="109">
        <f t="shared" si="7"/>
        <v>-3.211517165005537</v>
      </c>
      <c r="W53" s="109">
        <f t="shared" si="8"/>
        <v>-8.211517165005537</v>
      </c>
      <c r="X53" s="109">
        <f t="shared" si="9"/>
        <v>1.788482834994463</v>
      </c>
      <c r="Y53" s="109">
        <f t="shared" si="10"/>
        <v>-11.147199249394486</v>
      </c>
      <c r="Z53" s="109">
        <f t="shared" si="11"/>
        <v>4.7241649193834121</v>
      </c>
      <c r="AA53" s="109">
        <f t="shared" si="12"/>
        <v>1.0610079575596938</v>
      </c>
      <c r="AB53" s="109">
        <f t="shared" si="13"/>
        <v>-3.9389920424403062</v>
      </c>
      <c r="AC53" s="109">
        <f t="shared" si="14"/>
        <v>6.0610079575596938</v>
      </c>
      <c r="AD53" s="109">
        <f t="shared" si="15"/>
        <v>-26.286548990584826</v>
      </c>
      <c r="AE53" s="109">
        <f t="shared" si="16"/>
        <v>28.40856490570421</v>
      </c>
      <c r="AF53" s="109">
        <f t="shared" si="17"/>
        <v>-2.9702970297029725</v>
      </c>
      <c r="AG53" s="109">
        <f t="shared" si="18"/>
        <v>-7.9702970297029729</v>
      </c>
      <c r="AH53" s="109">
        <f t="shared" si="19"/>
        <v>2.0297029702970275</v>
      </c>
      <c r="AI53" s="109">
        <f t="shared" si="20"/>
        <v>-16.033419481020328</v>
      </c>
      <c r="AJ53" s="109">
        <f t="shared" si="21"/>
        <v>10.092825421614384</v>
      </c>
      <c r="AK53" s="109">
        <f t="shared" si="22"/>
        <v>-3.0219856758152299</v>
      </c>
      <c r="AL53" s="109">
        <f t="shared" si="23"/>
        <v>-8.0219856758152304</v>
      </c>
      <c r="AM53" s="109">
        <f t="shared" si="24"/>
        <v>1.9780143241847701</v>
      </c>
      <c r="AN53" s="109">
        <f t="shared" si="25"/>
        <v>-16.323824860337844</v>
      </c>
      <c r="AO53" s="109">
        <f t="shared" si="26"/>
        <v>10.279853508707383</v>
      </c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7"/>
      <c r="BX53" s="27"/>
      <c r="BY53" s="27"/>
      <c r="BZ53" s="27"/>
      <c r="CA53" s="27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  <c r="CQ53" s="27"/>
      <c r="CR53" s="27"/>
      <c r="CS53" s="27"/>
      <c r="CT53" s="27"/>
      <c r="CU53" s="27"/>
      <c r="CV53" s="27"/>
      <c r="CW53" s="27"/>
      <c r="CX53" s="27"/>
      <c r="CY53" s="27"/>
      <c r="CZ53" s="27"/>
      <c r="DA53" s="27"/>
      <c r="DB53" s="27"/>
      <c r="DC53" s="27"/>
      <c r="DD53" s="27"/>
      <c r="DE53" s="27"/>
      <c r="DF53" s="27"/>
      <c r="DG53" s="27"/>
      <c r="DH53" s="27"/>
      <c r="DI53" s="27"/>
      <c r="DJ53" s="27"/>
      <c r="DK53" s="27"/>
      <c r="DL53" s="27"/>
      <c r="DM53" s="27"/>
      <c r="DN53" s="27"/>
      <c r="DO53" s="27"/>
      <c r="DP53" s="27"/>
      <c r="DQ53" s="27"/>
      <c r="DR53" s="27"/>
      <c r="DS53" s="27"/>
      <c r="DT53" s="27"/>
      <c r="DU53" s="27"/>
      <c r="DV53" s="27"/>
      <c r="DW53" s="27"/>
      <c r="DX53" s="27"/>
    </row>
    <row r="54" spans="1:128" s="5" customFormat="1" x14ac:dyDescent="0.25">
      <c r="A54" s="22" t="s">
        <v>16</v>
      </c>
      <c r="B54" s="33" t="s">
        <v>65</v>
      </c>
      <c r="C54" s="125" t="s">
        <v>148</v>
      </c>
      <c r="D54" s="26">
        <v>6</v>
      </c>
      <c r="E54" s="90">
        <v>446.05750000000006</v>
      </c>
      <c r="F54" s="90">
        <f t="shared" si="2"/>
        <v>446.2000000000001</v>
      </c>
      <c r="G54" s="149">
        <v>0.1197</v>
      </c>
      <c r="H54" s="149">
        <v>2.2800000000000001E-2</v>
      </c>
      <c r="I54" s="147">
        <f t="shared" si="3"/>
        <v>0.14250000000000002</v>
      </c>
      <c r="J54" s="91">
        <f t="shared" si="4"/>
        <v>319.42703030060096</v>
      </c>
      <c r="K54" s="59">
        <v>446.1</v>
      </c>
      <c r="L54" s="58">
        <v>446.2</v>
      </c>
      <c r="M54" s="131">
        <v>0.1134</v>
      </c>
      <c r="N54" s="131">
        <v>2.2800000000000001E-2</v>
      </c>
      <c r="O54" s="131">
        <v>0.13619999999999999</v>
      </c>
      <c r="P54" s="63">
        <v>305</v>
      </c>
      <c r="Q54" s="24">
        <f t="shared" si="27"/>
        <v>-5.2631578947368416</v>
      </c>
      <c r="R54" s="24">
        <f t="shared" si="28"/>
        <v>0</v>
      </c>
      <c r="S54" s="24">
        <f t="shared" si="5"/>
        <v>-4.4210526315789664</v>
      </c>
      <c r="T54" s="24">
        <f t="shared" si="6"/>
        <v>-4.516533959891941</v>
      </c>
      <c r="U54" s="115"/>
      <c r="V54" s="109">
        <f t="shared" si="7"/>
        <v>-3.211517165005537</v>
      </c>
      <c r="W54" s="109">
        <f t="shared" si="8"/>
        <v>-8.211517165005537</v>
      </c>
      <c r="X54" s="109">
        <f t="shared" si="9"/>
        <v>1.788482834994463</v>
      </c>
      <c r="Y54" s="109">
        <f t="shared" si="10"/>
        <v>-11.147199249394486</v>
      </c>
      <c r="Z54" s="109">
        <f t="shared" si="11"/>
        <v>4.7241649193834121</v>
      </c>
      <c r="AA54" s="109">
        <f t="shared" si="12"/>
        <v>1.0610079575596938</v>
      </c>
      <c r="AB54" s="109">
        <f t="shared" si="13"/>
        <v>-3.9389920424403062</v>
      </c>
      <c r="AC54" s="109">
        <f t="shared" si="14"/>
        <v>6.0610079575596938</v>
      </c>
      <c r="AD54" s="109">
        <f t="shared" si="15"/>
        <v>-26.286548990584826</v>
      </c>
      <c r="AE54" s="109">
        <f t="shared" si="16"/>
        <v>28.40856490570421</v>
      </c>
      <c r="AF54" s="109">
        <f t="shared" si="17"/>
        <v>-2.9702970297029725</v>
      </c>
      <c r="AG54" s="109">
        <f t="shared" si="18"/>
        <v>-7.9702970297029729</v>
      </c>
      <c r="AH54" s="109">
        <f t="shared" si="19"/>
        <v>2.0297029702970275</v>
      </c>
      <c r="AI54" s="109">
        <f t="shared" si="20"/>
        <v>-16.033419481020328</v>
      </c>
      <c r="AJ54" s="109">
        <f t="shared" si="21"/>
        <v>10.092825421614384</v>
      </c>
      <c r="AK54" s="109">
        <f t="shared" si="22"/>
        <v>-3.0219856758152299</v>
      </c>
      <c r="AL54" s="109">
        <f t="shared" si="23"/>
        <v>-8.0219856758152304</v>
      </c>
      <c r="AM54" s="109">
        <f t="shared" si="24"/>
        <v>1.9780143241847701</v>
      </c>
      <c r="AN54" s="109">
        <f t="shared" si="25"/>
        <v>-16.323824860337844</v>
      </c>
      <c r="AO54" s="109">
        <f t="shared" si="26"/>
        <v>10.279853508707383</v>
      </c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7"/>
      <c r="BX54" s="27"/>
      <c r="BY54" s="27"/>
      <c r="BZ54" s="27"/>
      <c r="CA54" s="27"/>
      <c r="CB54" s="27"/>
      <c r="CC54" s="27"/>
      <c r="CD54" s="27"/>
      <c r="CE54" s="27"/>
      <c r="CF54" s="27"/>
      <c r="CG54" s="27"/>
      <c r="CH54" s="27"/>
      <c r="CI54" s="27"/>
      <c r="CJ54" s="27"/>
      <c r="CK54" s="27"/>
      <c r="CL54" s="27"/>
      <c r="CM54" s="27"/>
      <c r="CN54" s="27"/>
      <c r="CO54" s="27"/>
      <c r="CP54" s="27"/>
      <c r="CQ54" s="27"/>
      <c r="CR54" s="27"/>
      <c r="CS54" s="27"/>
      <c r="CT54" s="27"/>
      <c r="CU54" s="27"/>
      <c r="CV54" s="27"/>
      <c r="CW54" s="27"/>
      <c r="CX54" s="27"/>
      <c r="CY54" s="27"/>
      <c r="CZ54" s="27"/>
      <c r="DA54" s="27"/>
      <c r="DB54" s="27"/>
      <c r="DC54" s="27"/>
      <c r="DD54" s="27"/>
      <c r="DE54" s="27"/>
      <c r="DF54" s="27"/>
      <c r="DG54" s="27"/>
      <c r="DH54" s="27"/>
      <c r="DI54" s="27"/>
      <c r="DJ54" s="27"/>
      <c r="DK54" s="27"/>
      <c r="DL54" s="27"/>
      <c r="DM54" s="27"/>
      <c r="DN54" s="27"/>
      <c r="DO54" s="27"/>
      <c r="DP54" s="27"/>
      <c r="DQ54" s="27"/>
      <c r="DR54" s="27"/>
      <c r="DS54" s="27"/>
      <c r="DT54" s="27"/>
      <c r="DU54" s="27"/>
      <c r="DV54" s="27"/>
      <c r="DW54" s="27"/>
      <c r="DX54" s="27"/>
    </row>
    <row r="55" spans="1:128" s="5" customFormat="1" x14ac:dyDescent="0.25">
      <c r="A55" s="22" t="s">
        <v>16</v>
      </c>
      <c r="B55" s="33" t="s">
        <v>65</v>
      </c>
      <c r="C55" s="125" t="s">
        <v>148</v>
      </c>
      <c r="D55" s="26">
        <v>7</v>
      </c>
      <c r="E55" s="90">
        <v>447.59530000000001</v>
      </c>
      <c r="F55" s="90">
        <f t="shared" si="2"/>
        <v>447.9</v>
      </c>
      <c r="G55" s="149">
        <v>0.25819999999999999</v>
      </c>
      <c r="H55" s="149">
        <v>4.65E-2</v>
      </c>
      <c r="I55" s="147">
        <f t="shared" si="3"/>
        <v>0.30469999999999997</v>
      </c>
      <c r="J55" s="91">
        <f t="shared" si="4"/>
        <v>680.57404458655185</v>
      </c>
      <c r="K55" s="59">
        <v>447.5</v>
      </c>
      <c r="L55" s="58">
        <v>447.7</v>
      </c>
      <c r="M55" s="131">
        <v>0.1515</v>
      </c>
      <c r="N55" s="131">
        <v>3.9E-2</v>
      </c>
      <c r="O55" s="131">
        <v>0.1905</v>
      </c>
      <c r="P55" s="63">
        <v>426</v>
      </c>
      <c r="Q55" s="24">
        <f t="shared" si="27"/>
        <v>-41.324554608830361</v>
      </c>
      <c r="R55" s="24">
        <f t="shared" si="28"/>
        <v>-16.129032258064516</v>
      </c>
      <c r="S55" s="24">
        <f t="shared" si="5"/>
        <v>-37.479488021004258</v>
      </c>
      <c r="T55" s="24">
        <f t="shared" si="6"/>
        <v>-37.40578216455571</v>
      </c>
      <c r="U55" s="115"/>
      <c r="V55" s="109">
        <f t="shared" si="7"/>
        <v>-3.211517165005537</v>
      </c>
      <c r="W55" s="109">
        <f t="shared" si="8"/>
        <v>-8.211517165005537</v>
      </c>
      <c r="X55" s="109">
        <f t="shared" si="9"/>
        <v>1.788482834994463</v>
      </c>
      <c r="Y55" s="109">
        <f t="shared" si="10"/>
        <v>-11.147199249394486</v>
      </c>
      <c r="Z55" s="109">
        <f t="shared" si="11"/>
        <v>4.7241649193834121</v>
      </c>
      <c r="AA55" s="109">
        <f t="shared" si="12"/>
        <v>1.0610079575596938</v>
      </c>
      <c r="AB55" s="109">
        <f t="shared" si="13"/>
        <v>-3.9389920424403062</v>
      </c>
      <c r="AC55" s="109">
        <f t="shared" si="14"/>
        <v>6.0610079575596938</v>
      </c>
      <c r="AD55" s="109">
        <f t="shared" si="15"/>
        <v>-26.286548990584826</v>
      </c>
      <c r="AE55" s="109">
        <f t="shared" si="16"/>
        <v>28.40856490570421</v>
      </c>
      <c r="AF55" s="109">
        <f t="shared" si="17"/>
        <v>-2.9702970297029725</v>
      </c>
      <c r="AG55" s="109">
        <f t="shared" si="18"/>
        <v>-7.9702970297029729</v>
      </c>
      <c r="AH55" s="109">
        <f t="shared" si="19"/>
        <v>2.0297029702970275</v>
      </c>
      <c r="AI55" s="109">
        <f t="shared" si="20"/>
        <v>-16.033419481020328</v>
      </c>
      <c r="AJ55" s="109">
        <f t="shared" si="21"/>
        <v>10.092825421614384</v>
      </c>
      <c r="AK55" s="109">
        <f t="shared" si="22"/>
        <v>-3.0219856758152299</v>
      </c>
      <c r="AL55" s="109">
        <f t="shared" si="23"/>
        <v>-8.0219856758152304</v>
      </c>
      <c r="AM55" s="109">
        <f t="shared" si="24"/>
        <v>1.9780143241847701</v>
      </c>
      <c r="AN55" s="109">
        <f t="shared" si="25"/>
        <v>-16.323824860337844</v>
      </c>
      <c r="AO55" s="109">
        <f t="shared" si="26"/>
        <v>10.279853508707383</v>
      </c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7"/>
      <c r="BX55" s="27"/>
      <c r="BY55" s="27"/>
      <c r="BZ55" s="27"/>
      <c r="CA55" s="27"/>
      <c r="CB55" s="27"/>
      <c r="CC55" s="27"/>
      <c r="CD55" s="27"/>
      <c r="CE55" s="27"/>
      <c r="CF55" s="27"/>
      <c r="CG55" s="27"/>
      <c r="CH55" s="27"/>
      <c r="CI55" s="27"/>
      <c r="CJ55" s="27"/>
      <c r="CK55" s="27"/>
      <c r="CL55" s="27"/>
      <c r="CM55" s="27"/>
      <c r="CN55" s="27"/>
      <c r="CO55" s="27"/>
      <c r="CP55" s="27"/>
      <c r="CQ55" s="27"/>
      <c r="CR55" s="27"/>
      <c r="CS55" s="27"/>
      <c r="CT55" s="27"/>
      <c r="CU55" s="27"/>
      <c r="CV55" s="27"/>
      <c r="CW55" s="27"/>
      <c r="CX55" s="27"/>
      <c r="CY55" s="27"/>
      <c r="CZ55" s="27"/>
      <c r="DA55" s="27"/>
      <c r="DB55" s="27"/>
      <c r="DC55" s="27"/>
      <c r="DD55" s="27"/>
      <c r="DE55" s="27"/>
      <c r="DF55" s="27"/>
      <c r="DG55" s="27"/>
      <c r="DH55" s="27"/>
      <c r="DI55" s="27"/>
      <c r="DJ55" s="27"/>
      <c r="DK55" s="27"/>
      <c r="DL55" s="27"/>
      <c r="DM55" s="27"/>
      <c r="DN55" s="27"/>
      <c r="DO55" s="27"/>
      <c r="DP55" s="27"/>
      <c r="DQ55" s="27"/>
      <c r="DR55" s="27"/>
      <c r="DS55" s="27"/>
      <c r="DT55" s="27"/>
      <c r="DU55" s="27"/>
      <c r="DV55" s="27"/>
      <c r="DW55" s="27"/>
      <c r="DX55" s="27"/>
    </row>
    <row r="56" spans="1:128" s="5" customFormat="1" x14ac:dyDescent="0.25">
      <c r="A56" s="22" t="s">
        <v>16</v>
      </c>
      <c r="B56" s="33" t="s">
        <v>65</v>
      </c>
      <c r="C56" s="125" t="s">
        <v>148</v>
      </c>
      <c r="D56" s="26">
        <v>8</v>
      </c>
      <c r="E56" s="90">
        <v>447.89579999999995</v>
      </c>
      <c r="F56" s="90">
        <f t="shared" si="2"/>
        <v>448.4</v>
      </c>
      <c r="G56" s="149">
        <v>0.4259</v>
      </c>
      <c r="H56" s="149">
        <v>7.8299999999999995E-2</v>
      </c>
      <c r="I56" s="147">
        <f t="shared" si="3"/>
        <v>0.50419999999999998</v>
      </c>
      <c r="J56" s="91">
        <f t="shared" si="4"/>
        <v>1125.230244084853</v>
      </c>
      <c r="K56" s="59">
        <v>447.5</v>
      </c>
      <c r="L56" s="58">
        <v>448</v>
      </c>
      <c r="M56" s="131">
        <v>0.41710000000000003</v>
      </c>
      <c r="N56" s="131">
        <v>7.8399999999999997E-2</v>
      </c>
      <c r="O56" s="131">
        <v>0.4955</v>
      </c>
      <c r="P56" s="63">
        <v>1107</v>
      </c>
      <c r="Q56" s="24">
        <f t="shared" si="27"/>
        <v>-2.0662127259920107</v>
      </c>
      <c r="R56" s="24">
        <f t="shared" si="28"/>
        <v>0.12771392081737276</v>
      </c>
      <c r="S56" s="24">
        <f t="shared" si="5"/>
        <v>-1.7255057516858363</v>
      </c>
      <c r="T56" s="24">
        <f t="shared" si="6"/>
        <v>-1.6201345618540137</v>
      </c>
      <c r="U56" s="115"/>
      <c r="V56" s="109">
        <f t="shared" si="7"/>
        <v>-3.211517165005537</v>
      </c>
      <c r="W56" s="109">
        <f t="shared" si="8"/>
        <v>-8.211517165005537</v>
      </c>
      <c r="X56" s="109">
        <f t="shared" si="9"/>
        <v>1.788482834994463</v>
      </c>
      <c r="Y56" s="109">
        <f t="shared" si="10"/>
        <v>-11.147199249394486</v>
      </c>
      <c r="Z56" s="109">
        <f t="shared" si="11"/>
        <v>4.7241649193834121</v>
      </c>
      <c r="AA56" s="109">
        <f t="shared" si="12"/>
        <v>1.0610079575596938</v>
      </c>
      <c r="AB56" s="109">
        <f t="shared" si="13"/>
        <v>-3.9389920424403062</v>
      </c>
      <c r="AC56" s="109">
        <f t="shared" si="14"/>
        <v>6.0610079575596938</v>
      </c>
      <c r="AD56" s="109">
        <f t="shared" si="15"/>
        <v>-26.286548990584826</v>
      </c>
      <c r="AE56" s="109">
        <f t="shared" si="16"/>
        <v>28.40856490570421</v>
      </c>
      <c r="AF56" s="109">
        <f t="shared" si="17"/>
        <v>-2.9702970297029725</v>
      </c>
      <c r="AG56" s="109">
        <f t="shared" si="18"/>
        <v>-7.9702970297029729</v>
      </c>
      <c r="AH56" s="109">
        <f t="shared" si="19"/>
        <v>2.0297029702970275</v>
      </c>
      <c r="AI56" s="109">
        <f t="shared" si="20"/>
        <v>-16.033419481020328</v>
      </c>
      <c r="AJ56" s="109">
        <f t="shared" si="21"/>
        <v>10.092825421614384</v>
      </c>
      <c r="AK56" s="109">
        <f t="shared" si="22"/>
        <v>-3.0219856758152299</v>
      </c>
      <c r="AL56" s="109">
        <f t="shared" si="23"/>
        <v>-8.0219856758152304</v>
      </c>
      <c r="AM56" s="109">
        <f t="shared" si="24"/>
        <v>1.9780143241847701</v>
      </c>
      <c r="AN56" s="109">
        <f t="shared" si="25"/>
        <v>-16.323824860337844</v>
      </c>
      <c r="AO56" s="109">
        <f t="shared" si="26"/>
        <v>10.279853508707383</v>
      </c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27"/>
      <c r="BV56" s="27"/>
      <c r="BW56" s="27"/>
      <c r="BX56" s="27"/>
      <c r="BY56" s="27"/>
      <c r="BZ56" s="27"/>
      <c r="CA56" s="27"/>
      <c r="CB56" s="27"/>
      <c r="CC56" s="27"/>
      <c r="CD56" s="27"/>
      <c r="CE56" s="27"/>
      <c r="CF56" s="27"/>
      <c r="CG56" s="27"/>
      <c r="CH56" s="27"/>
      <c r="CI56" s="27"/>
      <c r="CJ56" s="27"/>
      <c r="CK56" s="27"/>
      <c r="CL56" s="27"/>
      <c r="CM56" s="27"/>
      <c r="CN56" s="27"/>
      <c r="CO56" s="27"/>
      <c r="CP56" s="27"/>
      <c r="CQ56" s="27"/>
      <c r="CR56" s="27"/>
      <c r="CS56" s="27"/>
      <c r="CT56" s="27"/>
      <c r="CU56" s="27"/>
      <c r="CV56" s="27"/>
      <c r="CW56" s="27"/>
      <c r="CX56" s="27"/>
      <c r="CY56" s="27"/>
      <c r="CZ56" s="27"/>
      <c r="DA56" s="27"/>
      <c r="DB56" s="27"/>
      <c r="DC56" s="27"/>
      <c r="DD56" s="27"/>
      <c r="DE56" s="27"/>
      <c r="DF56" s="27"/>
      <c r="DG56" s="27"/>
      <c r="DH56" s="27"/>
      <c r="DI56" s="27"/>
      <c r="DJ56" s="27"/>
      <c r="DK56" s="27"/>
      <c r="DL56" s="27"/>
      <c r="DM56" s="27"/>
      <c r="DN56" s="27"/>
      <c r="DO56" s="27"/>
      <c r="DP56" s="27"/>
      <c r="DQ56" s="27"/>
      <c r="DR56" s="27"/>
      <c r="DS56" s="27"/>
      <c r="DT56" s="27"/>
      <c r="DU56" s="27"/>
      <c r="DV56" s="27"/>
      <c r="DW56" s="27"/>
      <c r="DX56" s="27"/>
    </row>
    <row r="57" spans="1:128" s="5" customFormat="1" x14ac:dyDescent="0.25">
      <c r="A57" s="22" t="s">
        <v>16</v>
      </c>
      <c r="B57" s="33" t="s">
        <v>65</v>
      </c>
      <c r="C57" s="125" t="s">
        <v>148</v>
      </c>
      <c r="D57" s="26">
        <v>9</v>
      </c>
      <c r="E57" s="90">
        <v>446.88960000000003</v>
      </c>
      <c r="F57" s="90">
        <f t="shared" si="2"/>
        <v>448.7</v>
      </c>
      <c r="G57" s="149">
        <v>1.5508</v>
      </c>
      <c r="H57" s="149">
        <v>0.2596</v>
      </c>
      <c r="I57" s="147">
        <f t="shared" si="3"/>
        <v>1.8104</v>
      </c>
      <c r="J57" s="91">
        <f t="shared" si="4"/>
        <v>4044.9285798319129</v>
      </c>
      <c r="K57" s="59">
        <v>446.8</v>
      </c>
      <c r="L57" s="58">
        <v>448.5</v>
      </c>
      <c r="M57" s="131">
        <v>1.4932000000000001</v>
      </c>
      <c r="N57" s="131">
        <v>0.21640000000000001</v>
      </c>
      <c r="O57" s="131">
        <v>1.7096</v>
      </c>
      <c r="P57" s="63">
        <v>3821</v>
      </c>
      <c r="Q57" s="24">
        <f t="shared" si="27"/>
        <v>-3.7142120196027779</v>
      </c>
      <c r="R57" s="24">
        <f t="shared" si="28"/>
        <v>-16.64098613251155</v>
      </c>
      <c r="S57" s="24">
        <f t="shared" si="5"/>
        <v>-5.5678303137428191</v>
      </c>
      <c r="T57" s="24">
        <f t="shared" si="6"/>
        <v>-5.5360329709756764</v>
      </c>
      <c r="U57" s="115"/>
      <c r="V57" s="109">
        <f t="shared" si="7"/>
        <v>-3.211517165005537</v>
      </c>
      <c r="W57" s="109">
        <f t="shared" si="8"/>
        <v>-8.211517165005537</v>
      </c>
      <c r="X57" s="109">
        <f t="shared" si="9"/>
        <v>1.788482834994463</v>
      </c>
      <c r="Y57" s="109">
        <f t="shared" si="10"/>
        <v>-11.147199249394486</v>
      </c>
      <c r="Z57" s="109">
        <f t="shared" si="11"/>
        <v>4.7241649193834121</v>
      </c>
      <c r="AA57" s="109">
        <f t="shared" si="12"/>
        <v>1.0610079575596938</v>
      </c>
      <c r="AB57" s="109">
        <f t="shared" si="13"/>
        <v>-3.9389920424403062</v>
      </c>
      <c r="AC57" s="109">
        <f t="shared" si="14"/>
        <v>6.0610079575596938</v>
      </c>
      <c r="AD57" s="109">
        <f t="shared" si="15"/>
        <v>-26.286548990584826</v>
      </c>
      <c r="AE57" s="109">
        <f t="shared" si="16"/>
        <v>28.40856490570421</v>
      </c>
      <c r="AF57" s="109">
        <f t="shared" si="17"/>
        <v>-2.9702970297029725</v>
      </c>
      <c r="AG57" s="109">
        <f t="shared" si="18"/>
        <v>-7.9702970297029729</v>
      </c>
      <c r="AH57" s="109">
        <f t="shared" si="19"/>
        <v>2.0297029702970275</v>
      </c>
      <c r="AI57" s="109">
        <f t="shared" si="20"/>
        <v>-16.033419481020328</v>
      </c>
      <c r="AJ57" s="109">
        <f t="shared" si="21"/>
        <v>10.092825421614384</v>
      </c>
      <c r="AK57" s="109">
        <f t="shared" si="22"/>
        <v>-3.0219856758152299</v>
      </c>
      <c r="AL57" s="109">
        <f t="shared" si="23"/>
        <v>-8.0219856758152304</v>
      </c>
      <c r="AM57" s="109">
        <f t="shared" si="24"/>
        <v>1.9780143241847701</v>
      </c>
      <c r="AN57" s="109">
        <f t="shared" si="25"/>
        <v>-16.323824860337844</v>
      </c>
      <c r="AO57" s="109">
        <f t="shared" si="26"/>
        <v>10.279853508707383</v>
      </c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  <c r="BT57" s="27"/>
      <c r="BU57" s="27"/>
      <c r="BV57" s="27"/>
      <c r="BW57" s="27"/>
      <c r="BX57" s="27"/>
      <c r="BY57" s="27"/>
      <c r="BZ57" s="27"/>
      <c r="CA57" s="27"/>
      <c r="CB57" s="27"/>
      <c r="CC57" s="27"/>
      <c r="CD57" s="27"/>
      <c r="CE57" s="27"/>
      <c r="CF57" s="27"/>
      <c r="CG57" s="27"/>
      <c r="CH57" s="27"/>
      <c r="CI57" s="27"/>
      <c r="CJ57" s="27"/>
      <c r="CK57" s="27"/>
      <c r="CL57" s="27"/>
      <c r="CM57" s="27"/>
      <c r="CN57" s="27"/>
      <c r="CO57" s="27"/>
      <c r="CP57" s="27"/>
      <c r="CQ57" s="27"/>
      <c r="CR57" s="27"/>
      <c r="CS57" s="27"/>
      <c r="CT57" s="27"/>
      <c r="CU57" s="27"/>
      <c r="CV57" s="27"/>
      <c r="CW57" s="27"/>
      <c r="CX57" s="27"/>
      <c r="CY57" s="27"/>
      <c r="CZ57" s="27"/>
      <c r="DA57" s="27"/>
      <c r="DB57" s="27"/>
      <c r="DC57" s="27"/>
      <c r="DD57" s="27"/>
      <c r="DE57" s="27"/>
      <c r="DF57" s="27"/>
      <c r="DG57" s="27"/>
      <c r="DH57" s="27"/>
      <c r="DI57" s="27"/>
      <c r="DJ57" s="27"/>
      <c r="DK57" s="27"/>
      <c r="DL57" s="27"/>
      <c r="DM57" s="27"/>
      <c r="DN57" s="27"/>
      <c r="DO57" s="27"/>
      <c r="DP57" s="27"/>
      <c r="DQ57" s="27"/>
      <c r="DR57" s="27"/>
      <c r="DS57" s="27"/>
      <c r="DT57" s="27"/>
      <c r="DU57" s="27"/>
      <c r="DV57" s="27"/>
      <c r="DW57" s="27"/>
      <c r="DX57" s="27"/>
    </row>
    <row r="58" spans="1:128" s="5" customFormat="1" x14ac:dyDescent="0.25">
      <c r="A58" s="22" t="s">
        <v>17</v>
      </c>
      <c r="B58" s="33" t="s">
        <v>113</v>
      </c>
      <c r="C58" s="22" t="s">
        <v>108</v>
      </c>
      <c r="D58" s="26">
        <v>1</v>
      </c>
      <c r="E58" s="90">
        <v>447.97819999999996</v>
      </c>
      <c r="F58" s="90">
        <f t="shared" si="2"/>
        <v>447.99999999999994</v>
      </c>
      <c r="G58" s="149">
        <v>1.11E-2</v>
      </c>
      <c r="H58" s="149">
        <v>1.0699999999999999E-2</v>
      </c>
      <c r="I58" s="147">
        <f t="shared" si="3"/>
        <v>2.18E-2</v>
      </c>
      <c r="J58" s="91">
        <f t="shared" si="4"/>
        <v>48.662188625330266</v>
      </c>
      <c r="K58" s="59">
        <v>447.88</v>
      </c>
      <c r="L58" s="60">
        <v>447.9</v>
      </c>
      <c r="M58" s="131">
        <v>1.0699999999999999E-2</v>
      </c>
      <c r="N58" s="131">
        <v>1.21E-2</v>
      </c>
      <c r="O58" s="131">
        <v>2.2800000000000001E-2</v>
      </c>
      <c r="P58" s="151">
        <v>50.905999999999999</v>
      </c>
      <c r="Q58" s="24">
        <f t="shared" si="27"/>
        <v>-3.6036036036036125</v>
      </c>
      <c r="R58" s="24">
        <f t="shared" si="28"/>
        <v>13.084112149532711</v>
      </c>
      <c r="S58" s="24">
        <f t="shared" si="5"/>
        <v>4.5871559633027568</v>
      </c>
      <c r="T58" s="24">
        <f t="shared" si="6"/>
        <v>4.6109955964901976</v>
      </c>
      <c r="U58" s="115"/>
      <c r="V58" s="109">
        <f t="shared" si="7"/>
        <v>-3.211517165005537</v>
      </c>
      <c r="W58" s="109">
        <f t="shared" si="8"/>
        <v>-8.211517165005537</v>
      </c>
      <c r="X58" s="109">
        <f t="shared" si="9"/>
        <v>1.788482834994463</v>
      </c>
      <c r="Y58" s="109">
        <f t="shared" si="10"/>
        <v>-11.147199249394486</v>
      </c>
      <c r="Z58" s="109">
        <f t="shared" si="11"/>
        <v>4.7241649193834121</v>
      </c>
      <c r="AA58" s="109">
        <f t="shared" si="12"/>
        <v>1.0610079575596938</v>
      </c>
      <c r="AB58" s="109">
        <f t="shared" si="13"/>
        <v>-3.9389920424403062</v>
      </c>
      <c r="AC58" s="109">
        <f t="shared" si="14"/>
        <v>6.0610079575596938</v>
      </c>
      <c r="AD58" s="109">
        <f t="shared" si="15"/>
        <v>-26.286548990584826</v>
      </c>
      <c r="AE58" s="109">
        <f t="shared" si="16"/>
        <v>28.40856490570421</v>
      </c>
      <c r="AF58" s="109">
        <f t="shared" si="17"/>
        <v>-2.9702970297029725</v>
      </c>
      <c r="AG58" s="109">
        <f t="shared" si="18"/>
        <v>-7.9702970297029729</v>
      </c>
      <c r="AH58" s="109">
        <f t="shared" si="19"/>
        <v>2.0297029702970275</v>
      </c>
      <c r="AI58" s="109">
        <f t="shared" si="20"/>
        <v>-16.033419481020328</v>
      </c>
      <c r="AJ58" s="109">
        <f t="shared" si="21"/>
        <v>10.092825421614384</v>
      </c>
      <c r="AK58" s="109">
        <f t="shared" si="22"/>
        <v>-3.0219856758152299</v>
      </c>
      <c r="AL58" s="109">
        <f t="shared" si="23"/>
        <v>-8.0219856758152304</v>
      </c>
      <c r="AM58" s="109">
        <f t="shared" si="24"/>
        <v>1.9780143241847701</v>
      </c>
      <c r="AN58" s="109">
        <f t="shared" si="25"/>
        <v>-16.323824860337844</v>
      </c>
      <c r="AO58" s="109">
        <f t="shared" si="26"/>
        <v>10.279853508707383</v>
      </c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7"/>
      <c r="BU58" s="27"/>
      <c r="BV58" s="27"/>
      <c r="BW58" s="27"/>
      <c r="BX58" s="27"/>
      <c r="BY58" s="27"/>
      <c r="BZ58" s="27"/>
      <c r="CA58" s="27"/>
      <c r="CB58" s="27"/>
      <c r="CC58" s="27"/>
      <c r="CD58" s="27"/>
      <c r="CE58" s="27"/>
      <c r="CF58" s="27"/>
      <c r="CG58" s="27"/>
      <c r="CH58" s="27"/>
      <c r="CI58" s="27"/>
      <c r="CJ58" s="27"/>
      <c r="CK58" s="27"/>
      <c r="CL58" s="27"/>
      <c r="CM58" s="27"/>
      <c r="CN58" s="27"/>
      <c r="CO58" s="27"/>
      <c r="CP58" s="27"/>
      <c r="CQ58" s="27"/>
      <c r="CR58" s="27"/>
      <c r="CS58" s="27"/>
      <c r="CT58" s="27"/>
      <c r="CU58" s="27"/>
      <c r="CV58" s="27"/>
      <c r="CW58" s="27"/>
      <c r="CX58" s="27"/>
      <c r="CY58" s="27"/>
      <c r="CZ58" s="27"/>
      <c r="DA58" s="27"/>
      <c r="DB58" s="27"/>
      <c r="DC58" s="27"/>
      <c r="DD58" s="27"/>
      <c r="DE58" s="27"/>
      <c r="DF58" s="27"/>
      <c r="DG58" s="27"/>
      <c r="DH58" s="27"/>
      <c r="DI58" s="27"/>
      <c r="DJ58" s="27"/>
      <c r="DK58" s="27"/>
      <c r="DL58" s="27"/>
      <c r="DM58" s="27"/>
      <c r="DN58" s="27"/>
      <c r="DO58" s="27"/>
      <c r="DP58" s="27"/>
      <c r="DQ58" s="27"/>
      <c r="DR58" s="27"/>
      <c r="DS58" s="27"/>
      <c r="DT58" s="27"/>
      <c r="DU58" s="27"/>
      <c r="DV58" s="27"/>
      <c r="DW58" s="27"/>
      <c r="DX58" s="27"/>
    </row>
    <row r="59" spans="1:128" s="5" customFormat="1" x14ac:dyDescent="0.25">
      <c r="A59" s="22" t="s">
        <v>17</v>
      </c>
      <c r="B59" s="33" t="s">
        <v>113</v>
      </c>
      <c r="C59" s="22" t="s">
        <v>108</v>
      </c>
      <c r="D59" s="26">
        <v>2</v>
      </c>
      <c r="E59" s="90">
        <v>447.56310000000002</v>
      </c>
      <c r="F59" s="90">
        <f t="shared" si="2"/>
        <v>447.6</v>
      </c>
      <c r="G59" s="149">
        <v>2.5999999999999999E-2</v>
      </c>
      <c r="H59" s="149">
        <v>1.09E-2</v>
      </c>
      <c r="I59" s="147">
        <f t="shared" si="3"/>
        <v>3.6900000000000002E-2</v>
      </c>
      <c r="J59" s="91">
        <f t="shared" si="4"/>
        <v>82.443910056439051</v>
      </c>
      <c r="K59" s="60">
        <v>447.5</v>
      </c>
      <c r="L59" s="60">
        <v>447.54</v>
      </c>
      <c r="M59" s="131">
        <v>2.5899999999999999E-2</v>
      </c>
      <c r="N59" s="131">
        <v>1.2E-2</v>
      </c>
      <c r="O59" s="131">
        <v>3.7900000000000003E-2</v>
      </c>
      <c r="P59" s="151">
        <v>84.69</v>
      </c>
      <c r="Q59" s="24">
        <f t="shared" si="27"/>
        <v>-0.38461538461538231</v>
      </c>
      <c r="R59" s="24">
        <f t="shared" si="28"/>
        <v>10.091743119266058</v>
      </c>
      <c r="S59" s="24">
        <f t="shared" si="5"/>
        <v>2.710027100271005</v>
      </c>
      <c r="T59" s="24">
        <f t="shared" si="6"/>
        <v>2.7243855149802201</v>
      </c>
      <c r="U59" s="115"/>
      <c r="V59" s="109">
        <f t="shared" si="7"/>
        <v>-3.211517165005537</v>
      </c>
      <c r="W59" s="109">
        <f t="shared" si="8"/>
        <v>-8.211517165005537</v>
      </c>
      <c r="X59" s="109">
        <f t="shared" si="9"/>
        <v>1.788482834994463</v>
      </c>
      <c r="Y59" s="109">
        <f t="shared" si="10"/>
        <v>-11.147199249394486</v>
      </c>
      <c r="Z59" s="109">
        <f t="shared" si="11"/>
        <v>4.7241649193834121</v>
      </c>
      <c r="AA59" s="109">
        <f t="shared" si="12"/>
        <v>1.0610079575596938</v>
      </c>
      <c r="AB59" s="109">
        <f t="shared" si="13"/>
        <v>-3.9389920424403062</v>
      </c>
      <c r="AC59" s="109">
        <f t="shared" si="14"/>
        <v>6.0610079575596938</v>
      </c>
      <c r="AD59" s="109">
        <f t="shared" si="15"/>
        <v>-26.286548990584826</v>
      </c>
      <c r="AE59" s="109">
        <f t="shared" si="16"/>
        <v>28.40856490570421</v>
      </c>
      <c r="AF59" s="109">
        <f t="shared" si="17"/>
        <v>-2.9702970297029725</v>
      </c>
      <c r="AG59" s="109">
        <f t="shared" si="18"/>
        <v>-7.9702970297029729</v>
      </c>
      <c r="AH59" s="109">
        <f t="shared" si="19"/>
        <v>2.0297029702970275</v>
      </c>
      <c r="AI59" s="109">
        <f t="shared" si="20"/>
        <v>-16.033419481020328</v>
      </c>
      <c r="AJ59" s="109">
        <f t="shared" si="21"/>
        <v>10.092825421614384</v>
      </c>
      <c r="AK59" s="109">
        <f t="shared" si="22"/>
        <v>-3.0219856758152299</v>
      </c>
      <c r="AL59" s="109">
        <f t="shared" si="23"/>
        <v>-8.0219856758152304</v>
      </c>
      <c r="AM59" s="109">
        <f t="shared" si="24"/>
        <v>1.9780143241847701</v>
      </c>
      <c r="AN59" s="109">
        <f t="shared" si="25"/>
        <v>-16.323824860337844</v>
      </c>
      <c r="AO59" s="109">
        <f t="shared" si="26"/>
        <v>10.279853508707383</v>
      </c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7"/>
      <c r="BX59" s="27"/>
      <c r="BY59" s="27"/>
      <c r="BZ59" s="27"/>
      <c r="CA59" s="27"/>
      <c r="CB59" s="27"/>
      <c r="CC59" s="27"/>
      <c r="CD59" s="27"/>
      <c r="CE59" s="27"/>
      <c r="CF59" s="27"/>
      <c r="CG59" s="27"/>
      <c r="CH59" s="27"/>
      <c r="CI59" s="27"/>
      <c r="CJ59" s="27"/>
      <c r="CK59" s="27"/>
      <c r="CL59" s="27"/>
      <c r="CM59" s="27"/>
      <c r="CN59" s="27"/>
      <c r="CO59" s="27"/>
      <c r="CP59" s="27"/>
      <c r="CQ59" s="27"/>
      <c r="CR59" s="27"/>
      <c r="CS59" s="27"/>
      <c r="CT59" s="27"/>
      <c r="CU59" s="27"/>
      <c r="CV59" s="27"/>
      <c r="CW59" s="27"/>
      <c r="CX59" s="27"/>
      <c r="CY59" s="27"/>
      <c r="CZ59" s="27"/>
      <c r="DA59" s="27"/>
      <c r="DB59" s="27"/>
      <c r="DC59" s="27"/>
      <c r="DD59" s="27"/>
      <c r="DE59" s="27"/>
      <c r="DF59" s="27"/>
      <c r="DG59" s="27"/>
      <c r="DH59" s="27"/>
      <c r="DI59" s="27"/>
      <c r="DJ59" s="27"/>
      <c r="DK59" s="27"/>
      <c r="DL59" s="27"/>
      <c r="DM59" s="27"/>
      <c r="DN59" s="27"/>
      <c r="DO59" s="27"/>
      <c r="DP59" s="27"/>
      <c r="DQ59" s="27"/>
      <c r="DR59" s="27"/>
      <c r="DS59" s="27"/>
      <c r="DT59" s="27"/>
      <c r="DU59" s="27"/>
      <c r="DV59" s="27"/>
      <c r="DW59" s="27"/>
      <c r="DX59" s="27"/>
    </row>
    <row r="60" spans="1:128" s="5" customFormat="1" x14ac:dyDescent="0.25">
      <c r="A60" s="22" t="s">
        <v>17</v>
      </c>
      <c r="B60" s="33" t="s">
        <v>113</v>
      </c>
      <c r="C60" s="22" t="s">
        <v>108</v>
      </c>
      <c r="D60" s="26">
        <v>3</v>
      </c>
      <c r="E60" s="90">
        <v>448.65850000000006</v>
      </c>
      <c r="F60" s="90">
        <f t="shared" si="2"/>
        <v>448.70000000000005</v>
      </c>
      <c r="G60" s="149">
        <v>0.03</v>
      </c>
      <c r="H60" s="149">
        <v>1.15E-2</v>
      </c>
      <c r="I60" s="147">
        <f t="shared" si="3"/>
        <v>4.1499999999999995E-2</v>
      </c>
      <c r="J60" s="91">
        <f t="shared" si="4"/>
        <v>92.494740295439343</v>
      </c>
      <c r="K60" s="60">
        <v>448.5</v>
      </c>
      <c r="L60" s="60">
        <v>448.54</v>
      </c>
      <c r="M60" s="131">
        <v>2.9499999999999998E-2</v>
      </c>
      <c r="N60" s="131">
        <v>1.2E-2</v>
      </c>
      <c r="O60" s="131">
        <v>4.1500000000000002E-2</v>
      </c>
      <c r="P60" s="151">
        <v>92.528000000000006</v>
      </c>
      <c r="Q60" s="24">
        <f t="shared" si="27"/>
        <v>-1.6666666666666683</v>
      </c>
      <c r="R60" s="24">
        <f t="shared" si="28"/>
        <v>4.3478260869565259</v>
      </c>
      <c r="S60" s="24">
        <f t="shared" si="5"/>
        <v>1.6720226274475251E-14</v>
      </c>
      <c r="T60" s="24">
        <f t="shared" si="6"/>
        <v>3.5958482022250986E-2</v>
      </c>
      <c r="U60" s="115"/>
      <c r="V60" s="109">
        <f t="shared" si="7"/>
        <v>-3.211517165005537</v>
      </c>
      <c r="W60" s="109">
        <f t="shared" si="8"/>
        <v>-8.211517165005537</v>
      </c>
      <c r="X60" s="109">
        <f t="shared" si="9"/>
        <v>1.788482834994463</v>
      </c>
      <c r="Y60" s="109">
        <f t="shared" si="10"/>
        <v>-11.147199249394486</v>
      </c>
      <c r="Z60" s="109">
        <f t="shared" si="11"/>
        <v>4.7241649193834121</v>
      </c>
      <c r="AA60" s="109">
        <f t="shared" si="12"/>
        <v>1.0610079575596938</v>
      </c>
      <c r="AB60" s="109">
        <f t="shared" si="13"/>
        <v>-3.9389920424403062</v>
      </c>
      <c r="AC60" s="109">
        <f t="shared" si="14"/>
        <v>6.0610079575596938</v>
      </c>
      <c r="AD60" s="109">
        <f t="shared" si="15"/>
        <v>-26.286548990584826</v>
      </c>
      <c r="AE60" s="109">
        <f t="shared" si="16"/>
        <v>28.40856490570421</v>
      </c>
      <c r="AF60" s="109">
        <f t="shared" si="17"/>
        <v>-2.9702970297029725</v>
      </c>
      <c r="AG60" s="109">
        <f t="shared" si="18"/>
        <v>-7.9702970297029729</v>
      </c>
      <c r="AH60" s="109">
        <f t="shared" si="19"/>
        <v>2.0297029702970275</v>
      </c>
      <c r="AI60" s="109">
        <f t="shared" si="20"/>
        <v>-16.033419481020328</v>
      </c>
      <c r="AJ60" s="109">
        <f t="shared" si="21"/>
        <v>10.092825421614384</v>
      </c>
      <c r="AK60" s="109">
        <f t="shared" si="22"/>
        <v>-3.0219856758152299</v>
      </c>
      <c r="AL60" s="109">
        <f t="shared" si="23"/>
        <v>-8.0219856758152304</v>
      </c>
      <c r="AM60" s="109">
        <f t="shared" si="24"/>
        <v>1.9780143241847701</v>
      </c>
      <c r="AN60" s="109">
        <f t="shared" si="25"/>
        <v>-16.323824860337844</v>
      </c>
      <c r="AO60" s="109">
        <f t="shared" si="26"/>
        <v>10.279853508707383</v>
      </c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7"/>
      <c r="BX60" s="27"/>
      <c r="BY60" s="27"/>
      <c r="BZ60" s="27"/>
      <c r="CA60" s="27"/>
      <c r="CB60" s="27"/>
      <c r="CC60" s="27"/>
      <c r="CD60" s="27"/>
      <c r="CE60" s="27"/>
      <c r="CF60" s="27"/>
      <c r="CG60" s="27"/>
      <c r="CH60" s="27"/>
      <c r="CI60" s="27"/>
      <c r="CJ60" s="27"/>
      <c r="CK60" s="27"/>
      <c r="CL60" s="27"/>
      <c r="CM60" s="27"/>
      <c r="CN60" s="27"/>
      <c r="CO60" s="27"/>
      <c r="CP60" s="27"/>
      <c r="CQ60" s="27"/>
      <c r="CR60" s="27"/>
      <c r="CS60" s="27"/>
      <c r="CT60" s="27"/>
      <c r="CU60" s="27"/>
      <c r="CV60" s="27"/>
      <c r="CW60" s="27"/>
      <c r="CX60" s="27"/>
      <c r="CY60" s="27"/>
      <c r="CZ60" s="27"/>
      <c r="DA60" s="27"/>
      <c r="DB60" s="27"/>
      <c r="DC60" s="27"/>
      <c r="DD60" s="27"/>
      <c r="DE60" s="27"/>
      <c r="DF60" s="27"/>
      <c r="DG60" s="27"/>
      <c r="DH60" s="27"/>
      <c r="DI60" s="27"/>
      <c r="DJ60" s="27"/>
      <c r="DK60" s="27"/>
      <c r="DL60" s="27"/>
      <c r="DM60" s="27"/>
      <c r="DN60" s="27"/>
      <c r="DO60" s="27"/>
      <c r="DP60" s="27"/>
      <c r="DQ60" s="27"/>
      <c r="DR60" s="27"/>
      <c r="DS60" s="27"/>
      <c r="DT60" s="27"/>
      <c r="DU60" s="27"/>
      <c r="DV60" s="27"/>
      <c r="DW60" s="27"/>
      <c r="DX60" s="27"/>
    </row>
    <row r="61" spans="1:128" s="5" customFormat="1" x14ac:dyDescent="0.25">
      <c r="A61" s="22" t="s">
        <v>17</v>
      </c>
      <c r="B61" s="33" t="s">
        <v>113</v>
      </c>
      <c r="C61" s="22" t="s">
        <v>108</v>
      </c>
      <c r="D61" s="26">
        <v>4</v>
      </c>
      <c r="E61" s="90">
        <v>447.94749999999999</v>
      </c>
      <c r="F61" s="90">
        <f t="shared" si="2"/>
        <v>448</v>
      </c>
      <c r="G61" s="149">
        <v>3.9899999999999998E-2</v>
      </c>
      <c r="H61" s="149">
        <v>1.26E-2</v>
      </c>
      <c r="I61" s="147">
        <f t="shared" si="3"/>
        <v>5.2499999999999998E-2</v>
      </c>
      <c r="J61" s="91">
        <f t="shared" si="4"/>
        <v>117.19605109410222</v>
      </c>
      <c r="K61" s="60">
        <v>447.85</v>
      </c>
      <c r="L61" s="60">
        <v>447.9</v>
      </c>
      <c r="M61" s="131">
        <v>3.8399999999999997E-2</v>
      </c>
      <c r="N61" s="131">
        <v>1.34E-2</v>
      </c>
      <c r="O61" s="131">
        <v>5.1799999999999999E-2</v>
      </c>
      <c r="P61" s="151">
        <v>115.65900000000001</v>
      </c>
      <c r="Q61" s="24">
        <f t="shared" si="27"/>
        <v>-3.7593984962406046</v>
      </c>
      <c r="R61" s="24">
        <f t="shared" si="28"/>
        <v>6.3492063492063515</v>
      </c>
      <c r="S61" s="24">
        <f t="shared" si="5"/>
        <v>-1.3333333333333319</v>
      </c>
      <c r="T61" s="24">
        <f t="shared" si="6"/>
        <v>-1.3115212327999344</v>
      </c>
      <c r="U61" s="115"/>
      <c r="V61" s="109">
        <f t="shared" si="7"/>
        <v>-3.211517165005537</v>
      </c>
      <c r="W61" s="109">
        <f t="shared" si="8"/>
        <v>-8.211517165005537</v>
      </c>
      <c r="X61" s="109">
        <f t="shared" si="9"/>
        <v>1.788482834994463</v>
      </c>
      <c r="Y61" s="109">
        <f t="shared" si="10"/>
        <v>-11.147199249394486</v>
      </c>
      <c r="Z61" s="109">
        <f t="shared" si="11"/>
        <v>4.7241649193834121</v>
      </c>
      <c r="AA61" s="109">
        <f t="shared" si="12"/>
        <v>1.0610079575596938</v>
      </c>
      <c r="AB61" s="109">
        <f t="shared" si="13"/>
        <v>-3.9389920424403062</v>
      </c>
      <c r="AC61" s="109">
        <f t="shared" si="14"/>
        <v>6.0610079575596938</v>
      </c>
      <c r="AD61" s="109">
        <f t="shared" si="15"/>
        <v>-26.286548990584826</v>
      </c>
      <c r="AE61" s="109">
        <f t="shared" si="16"/>
        <v>28.40856490570421</v>
      </c>
      <c r="AF61" s="109">
        <f t="shared" si="17"/>
        <v>-2.9702970297029725</v>
      </c>
      <c r="AG61" s="109">
        <f t="shared" si="18"/>
        <v>-7.9702970297029729</v>
      </c>
      <c r="AH61" s="109">
        <f t="shared" si="19"/>
        <v>2.0297029702970275</v>
      </c>
      <c r="AI61" s="109">
        <f t="shared" si="20"/>
        <v>-16.033419481020328</v>
      </c>
      <c r="AJ61" s="109">
        <f t="shared" si="21"/>
        <v>10.092825421614384</v>
      </c>
      <c r="AK61" s="109">
        <f t="shared" si="22"/>
        <v>-3.0219856758152299</v>
      </c>
      <c r="AL61" s="109">
        <f t="shared" si="23"/>
        <v>-8.0219856758152304</v>
      </c>
      <c r="AM61" s="109">
        <f t="shared" si="24"/>
        <v>1.9780143241847701</v>
      </c>
      <c r="AN61" s="109">
        <f t="shared" si="25"/>
        <v>-16.323824860337844</v>
      </c>
      <c r="AO61" s="109">
        <f t="shared" si="26"/>
        <v>10.279853508707383</v>
      </c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  <c r="BT61" s="27"/>
      <c r="BU61" s="27"/>
      <c r="BV61" s="27"/>
      <c r="BW61" s="27"/>
      <c r="BX61" s="27"/>
      <c r="BY61" s="27"/>
      <c r="BZ61" s="27"/>
      <c r="CA61" s="27"/>
      <c r="CB61" s="27"/>
      <c r="CC61" s="27"/>
      <c r="CD61" s="27"/>
      <c r="CE61" s="27"/>
      <c r="CF61" s="27"/>
      <c r="CG61" s="27"/>
      <c r="CH61" s="27"/>
      <c r="CI61" s="27"/>
      <c r="CJ61" s="27"/>
      <c r="CK61" s="27"/>
      <c r="CL61" s="27"/>
      <c r="CM61" s="27"/>
      <c r="CN61" s="27"/>
      <c r="CO61" s="27"/>
      <c r="CP61" s="27"/>
      <c r="CQ61" s="27"/>
      <c r="CR61" s="27"/>
      <c r="CS61" s="27"/>
      <c r="CT61" s="27"/>
      <c r="CU61" s="27"/>
      <c r="CV61" s="27"/>
      <c r="CW61" s="27"/>
      <c r="CX61" s="27"/>
      <c r="CY61" s="27"/>
      <c r="CZ61" s="27"/>
      <c r="DA61" s="27"/>
      <c r="DB61" s="27"/>
      <c r="DC61" s="27"/>
      <c r="DD61" s="27"/>
      <c r="DE61" s="27"/>
      <c r="DF61" s="27"/>
      <c r="DG61" s="27"/>
      <c r="DH61" s="27"/>
      <c r="DI61" s="27"/>
      <c r="DJ61" s="27"/>
      <c r="DK61" s="27"/>
      <c r="DL61" s="27"/>
      <c r="DM61" s="27"/>
      <c r="DN61" s="27"/>
      <c r="DO61" s="27"/>
      <c r="DP61" s="27"/>
      <c r="DQ61" s="27"/>
      <c r="DR61" s="27"/>
      <c r="DS61" s="27"/>
      <c r="DT61" s="27"/>
      <c r="DU61" s="27"/>
      <c r="DV61" s="27"/>
      <c r="DW61" s="27"/>
      <c r="DX61" s="27"/>
    </row>
    <row r="62" spans="1:128" s="5" customFormat="1" x14ac:dyDescent="0.25">
      <c r="A62" s="22" t="s">
        <v>17</v>
      </c>
      <c r="B62" s="33" t="s">
        <v>113</v>
      </c>
      <c r="C62" s="22" t="s">
        <v>108</v>
      </c>
      <c r="D62" s="26">
        <v>5</v>
      </c>
      <c r="E62" s="90">
        <v>445.59789999999998</v>
      </c>
      <c r="F62" s="90">
        <f t="shared" si="2"/>
        <v>445.7</v>
      </c>
      <c r="G62" s="149">
        <v>8.4699999999999998E-2</v>
      </c>
      <c r="H62" s="149">
        <v>1.7399999999999999E-2</v>
      </c>
      <c r="I62" s="147">
        <f t="shared" si="3"/>
        <v>0.1021</v>
      </c>
      <c r="J62" s="91">
        <f t="shared" si="4"/>
        <v>229.11053306797876</v>
      </c>
      <c r="K62" s="60">
        <v>445.45</v>
      </c>
      <c r="L62" s="60">
        <v>445.55</v>
      </c>
      <c r="M62" s="131">
        <v>7.9299999999999995E-2</v>
      </c>
      <c r="N62" s="131">
        <v>1.8100000000000002E-2</v>
      </c>
      <c r="O62" s="131">
        <v>9.74E-2</v>
      </c>
      <c r="P62" s="151">
        <v>218.636</v>
      </c>
      <c r="Q62" s="24">
        <f t="shared" si="27"/>
        <v>-6.3754427390791051</v>
      </c>
      <c r="R62" s="24">
        <f t="shared" si="28"/>
        <v>4.0229885057471426</v>
      </c>
      <c r="S62" s="24">
        <f t="shared" si="5"/>
        <v>-4.603330068560231</v>
      </c>
      <c r="T62" s="24">
        <f t="shared" si="6"/>
        <v>-4.5718251918478572</v>
      </c>
      <c r="U62" s="115"/>
      <c r="V62" s="109">
        <f t="shared" si="7"/>
        <v>-3.211517165005537</v>
      </c>
      <c r="W62" s="109">
        <f t="shared" si="8"/>
        <v>-8.211517165005537</v>
      </c>
      <c r="X62" s="109">
        <f t="shared" si="9"/>
        <v>1.788482834994463</v>
      </c>
      <c r="Y62" s="109">
        <f t="shared" si="10"/>
        <v>-11.147199249394486</v>
      </c>
      <c r="Z62" s="109">
        <f t="shared" si="11"/>
        <v>4.7241649193834121</v>
      </c>
      <c r="AA62" s="109">
        <f t="shared" si="12"/>
        <v>1.0610079575596938</v>
      </c>
      <c r="AB62" s="109">
        <f t="shared" si="13"/>
        <v>-3.9389920424403062</v>
      </c>
      <c r="AC62" s="109">
        <f t="shared" si="14"/>
        <v>6.0610079575596938</v>
      </c>
      <c r="AD62" s="109">
        <f t="shared" si="15"/>
        <v>-26.286548990584826</v>
      </c>
      <c r="AE62" s="109">
        <f t="shared" si="16"/>
        <v>28.40856490570421</v>
      </c>
      <c r="AF62" s="109">
        <f t="shared" si="17"/>
        <v>-2.9702970297029725</v>
      </c>
      <c r="AG62" s="109">
        <f t="shared" si="18"/>
        <v>-7.9702970297029729</v>
      </c>
      <c r="AH62" s="109">
        <f t="shared" si="19"/>
        <v>2.0297029702970275</v>
      </c>
      <c r="AI62" s="109">
        <f t="shared" si="20"/>
        <v>-16.033419481020328</v>
      </c>
      <c r="AJ62" s="109">
        <f t="shared" si="21"/>
        <v>10.092825421614384</v>
      </c>
      <c r="AK62" s="109">
        <f t="shared" si="22"/>
        <v>-3.0219856758152299</v>
      </c>
      <c r="AL62" s="109">
        <f t="shared" si="23"/>
        <v>-8.0219856758152304</v>
      </c>
      <c r="AM62" s="109">
        <f t="shared" si="24"/>
        <v>1.9780143241847701</v>
      </c>
      <c r="AN62" s="109">
        <f t="shared" si="25"/>
        <v>-16.323824860337844</v>
      </c>
      <c r="AO62" s="109">
        <f t="shared" si="26"/>
        <v>10.279853508707383</v>
      </c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  <c r="BM62" s="27"/>
      <c r="BN62" s="27"/>
      <c r="BO62" s="27"/>
      <c r="BP62" s="27"/>
      <c r="BQ62" s="27"/>
      <c r="BR62" s="27"/>
      <c r="BS62" s="27"/>
      <c r="BT62" s="27"/>
      <c r="BU62" s="27"/>
      <c r="BV62" s="27"/>
      <c r="BW62" s="27"/>
      <c r="BX62" s="27"/>
      <c r="BY62" s="27"/>
      <c r="BZ62" s="27"/>
      <c r="CA62" s="27"/>
      <c r="CB62" s="27"/>
      <c r="CC62" s="27"/>
      <c r="CD62" s="27"/>
      <c r="CE62" s="27"/>
      <c r="CF62" s="27"/>
      <c r="CG62" s="27"/>
      <c r="CH62" s="27"/>
      <c r="CI62" s="27"/>
      <c r="CJ62" s="27"/>
      <c r="CK62" s="27"/>
      <c r="CL62" s="27"/>
      <c r="CM62" s="27"/>
      <c r="CN62" s="27"/>
      <c r="CO62" s="27"/>
      <c r="CP62" s="27"/>
      <c r="CQ62" s="27"/>
      <c r="CR62" s="27"/>
      <c r="CS62" s="27"/>
      <c r="CT62" s="27"/>
      <c r="CU62" s="27"/>
      <c r="CV62" s="27"/>
      <c r="CW62" s="27"/>
      <c r="CX62" s="27"/>
      <c r="CY62" s="27"/>
      <c r="CZ62" s="27"/>
      <c r="DA62" s="27"/>
      <c r="DB62" s="27"/>
      <c r="DC62" s="27"/>
      <c r="DD62" s="27"/>
      <c r="DE62" s="27"/>
      <c r="DF62" s="27"/>
      <c r="DG62" s="27"/>
      <c r="DH62" s="27"/>
      <c r="DI62" s="27"/>
      <c r="DJ62" s="27"/>
      <c r="DK62" s="27"/>
      <c r="DL62" s="27"/>
      <c r="DM62" s="27"/>
      <c r="DN62" s="27"/>
      <c r="DO62" s="27"/>
      <c r="DP62" s="27"/>
      <c r="DQ62" s="27"/>
      <c r="DR62" s="27"/>
      <c r="DS62" s="27"/>
      <c r="DT62" s="27"/>
      <c r="DU62" s="27"/>
      <c r="DV62" s="27"/>
      <c r="DW62" s="27"/>
      <c r="DX62" s="27"/>
    </row>
    <row r="63" spans="1:128" s="5" customFormat="1" x14ac:dyDescent="0.25">
      <c r="A63" s="22" t="s">
        <v>17</v>
      </c>
      <c r="B63" s="33" t="s">
        <v>113</v>
      </c>
      <c r="C63" s="22" t="s">
        <v>108</v>
      </c>
      <c r="D63" s="26">
        <v>6</v>
      </c>
      <c r="E63" s="90">
        <v>447.55450000000002</v>
      </c>
      <c r="F63" s="90">
        <f t="shared" si="2"/>
        <v>447.7</v>
      </c>
      <c r="G63" s="149">
        <v>0.1246</v>
      </c>
      <c r="H63" s="149">
        <v>2.0899999999999998E-2</v>
      </c>
      <c r="I63" s="147">
        <f t="shared" si="3"/>
        <v>0.14549999999999999</v>
      </c>
      <c r="J63" s="91">
        <f t="shared" si="4"/>
        <v>325.06019184970171</v>
      </c>
      <c r="K63" s="60">
        <v>447.43</v>
      </c>
      <c r="L63" s="60">
        <v>447.57</v>
      </c>
      <c r="M63" s="131">
        <v>0.1195</v>
      </c>
      <c r="N63" s="131">
        <v>2.1000000000000001E-2</v>
      </c>
      <c r="O63" s="131">
        <v>0.14050000000000001</v>
      </c>
      <c r="P63" s="151">
        <v>313.97899999999998</v>
      </c>
      <c r="Q63" s="24">
        <f t="shared" si="27"/>
        <v>-4.0930979133226382</v>
      </c>
      <c r="R63" s="24">
        <f t="shared" si="28"/>
        <v>0.47846889952154487</v>
      </c>
      <c r="S63" s="24">
        <f t="shared" si="5"/>
        <v>-3.4364261168384722</v>
      </c>
      <c r="T63" s="24">
        <f t="shared" si="6"/>
        <v>-3.4089661322864604</v>
      </c>
      <c r="U63" s="115"/>
      <c r="V63" s="109">
        <f t="shared" si="7"/>
        <v>-3.211517165005537</v>
      </c>
      <c r="W63" s="109">
        <f t="shared" si="8"/>
        <v>-8.211517165005537</v>
      </c>
      <c r="X63" s="109">
        <f t="shared" si="9"/>
        <v>1.788482834994463</v>
      </c>
      <c r="Y63" s="109">
        <f t="shared" si="10"/>
        <v>-11.147199249394486</v>
      </c>
      <c r="Z63" s="109">
        <f t="shared" si="11"/>
        <v>4.7241649193834121</v>
      </c>
      <c r="AA63" s="109">
        <f t="shared" si="12"/>
        <v>1.0610079575596938</v>
      </c>
      <c r="AB63" s="109">
        <f t="shared" si="13"/>
        <v>-3.9389920424403062</v>
      </c>
      <c r="AC63" s="109">
        <f t="shared" si="14"/>
        <v>6.0610079575596938</v>
      </c>
      <c r="AD63" s="109">
        <f t="shared" si="15"/>
        <v>-26.286548990584826</v>
      </c>
      <c r="AE63" s="109">
        <f t="shared" si="16"/>
        <v>28.40856490570421</v>
      </c>
      <c r="AF63" s="109">
        <f t="shared" si="17"/>
        <v>-2.9702970297029725</v>
      </c>
      <c r="AG63" s="109">
        <f t="shared" si="18"/>
        <v>-7.9702970297029729</v>
      </c>
      <c r="AH63" s="109">
        <f t="shared" si="19"/>
        <v>2.0297029702970275</v>
      </c>
      <c r="AI63" s="109">
        <f t="shared" si="20"/>
        <v>-16.033419481020328</v>
      </c>
      <c r="AJ63" s="109">
        <f t="shared" si="21"/>
        <v>10.092825421614384</v>
      </c>
      <c r="AK63" s="109">
        <f t="shared" si="22"/>
        <v>-3.0219856758152299</v>
      </c>
      <c r="AL63" s="109">
        <f t="shared" si="23"/>
        <v>-8.0219856758152304</v>
      </c>
      <c r="AM63" s="109">
        <f t="shared" si="24"/>
        <v>1.9780143241847701</v>
      </c>
      <c r="AN63" s="109">
        <f t="shared" si="25"/>
        <v>-16.323824860337844</v>
      </c>
      <c r="AO63" s="109">
        <f t="shared" si="26"/>
        <v>10.279853508707383</v>
      </c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  <c r="BL63" s="27"/>
      <c r="BM63" s="27"/>
      <c r="BN63" s="27"/>
      <c r="BO63" s="27"/>
      <c r="BP63" s="27"/>
      <c r="BQ63" s="27"/>
      <c r="BR63" s="27"/>
      <c r="BS63" s="27"/>
      <c r="BT63" s="27"/>
      <c r="BU63" s="27"/>
      <c r="BV63" s="27"/>
      <c r="BW63" s="27"/>
      <c r="BX63" s="27"/>
      <c r="BY63" s="27"/>
      <c r="BZ63" s="27"/>
      <c r="CA63" s="27"/>
      <c r="CB63" s="27"/>
      <c r="CC63" s="27"/>
      <c r="CD63" s="27"/>
      <c r="CE63" s="27"/>
      <c r="CF63" s="27"/>
      <c r="CG63" s="27"/>
      <c r="CH63" s="27"/>
      <c r="CI63" s="27"/>
      <c r="CJ63" s="27"/>
      <c r="CK63" s="27"/>
      <c r="CL63" s="27"/>
      <c r="CM63" s="27"/>
      <c r="CN63" s="27"/>
      <c r="CO63" s="27"/>
      <c r="CP63" s="27"/>
      <c r="CQ63" s="27"/>
      <c r="CR63" s="27"/>
      <c r="CS63" s="27"/>
      <c r="CT63" s="27"/>
      <c r="CU63" s="27"/>
      <c r="CV63" s="27"/>
      <c r="CW63" s="27"/>
      <c r="CX63" s="27"/>
      <c r="CY63" s="27"/>
      <c r="CZ63" s="27"/>
      <c r="DA63" s="27"/>
      <c r="DB63" s="27"/>
      <c r="DC63" s="27"/>
      <c r="DD63" s="27"/>
      <c r="DE63" s="27"/>
      <c r="DF63" s="27"/>
      <c r="DG63" s="27"/>
      <c r="DH63" s="27"/>
      <c r="DI63" s="27"/>
      <c r="DJ63" s="27"/>
      <c r="DK63" s="27"/>
      <c r="DL63" s="27"/>
      <c r="DM63" s="27"/>
      <c r="DN63" s="27"/>
      <c r="DO63" s="27"/>
      <c r="DP63" s="27"/>
      <c r="DQ63" s="27"/>
      <c r="DR63" s="27"/>
      <c r="DS63" s="27"/>
      <c r="DT63" s="27"/>
      <c r="DU63" s="27"/>
      <c r="DV63" s="27"/>
      <c r="DW63" s="27"/>
      <c r="DX63" s="27"/>
    </row>
    <row r="64" spans="1:128" s="5" customFormat="1" x14ac:dyDescent="0.25">
      <c r="A64" s="22" t="s">
        <v>17</v>
      </c>
      <c r="B64" s="33" t="s">
        <v>113</v>
      </c>
      <c r="C64" s="22" t="s">
        <v>108</v>
      </c>
      <c r="D64" s="26">
        <v>7</v>
      </c>
      <c r="E64" s="90">
        <v>447.00589999999994</v>
      </c>
      <c r="F64" s="90">
        <f t="shared" si="2"/>
        <v>447.29999999999995</v>
      </c>
      <c r="G64" s="149">
        <v>0.25340000000000001</v>
      </c>
      <c r="H64" s="149">
        <v>4.07E-2</v>
      </c>
      <c r="I64" s="147">
        <f t="shared" si="3"/>
        <v>0.29410000000000003</v>
      </c>
      <c r="J64" s="91">
        <f t="shared" si="4"/>
        <v>657.76983481588036</v>
      </c>
      <c r="K64" s="60">
        <v>446.93</v>
      </c>
      <c r="L64" s="60">
        <v>447.22</v>
      </c>
      <c r="M64" s="131">
        <v>0.25119999999999998</v>
      </c>
      <c r="N64" s="131">
        <v>4.1399999999999999E-2</v>
      </c>
      <c r="O64" s="131">
        <v>0.29260000000000003</v>
      </c>
      <c r="P64" s="151">
        <v>654.59799999999996</v>
      </c>
      <c r="Q64" s="24">
        <f t="shared" si="27"/>
        <v>-0.86819258089977713</v>
      </c>
      <c r="R64" s="24">
        <f t="shared" si="28"/>
        <v>1.7199017199017181</v>
      </c>
      <c r="S64" s="24">
        <f t="shared" si="5"/>
        <v>-0.5100306018361106</v>
      </c>
      <c r="T64" s="24">
        <f t="shared" si="6"/>
        <v>-0.48221044018661124</v>
      </c>
      <c r="U64" s="115"/>
      <c r="V64" s="109">
        <f t="shared" si="7"/>
        <v>-3.211517165005537</v>
      </c>
      <c r="W64" s="109">
        <f t="shared" si="8"/>
        <v>-8.211517165005537</v>
      </c>
      <c r="X64" s="109">
        <f t="shared" si="9"/>
        <v>1.788482834994463</v>
      </c>
      <c r="Y64" s="109">
        <f t="shared" si="10"/>
        <v>-11.147199249394486</v>
      </c>
      <c r="Z64" s="109">
        <f t="shared" si="11"/>
        <v>4.7241649193834121</v>
      </c>
      <c r="AA64" s="109">
        <f t="shared" si="12"/>
        <v>1.0610079575596938</v>
      </c>
      <c r="AB64" s="109">
        <f t="shared" si="13"/>
        <v>-3.9389920424403062</v>
      </c>
      <c r="AC64" s="109">
        <f t="shared" si="14"/>
        <v>6.0610079575596938</v>
      </c>
      <c r="AD64" s="109">
        <f t="shared" si="15"/>
        <v>-26.286548990584826</v>
      </c>
      <c r="AE64" s="109">
        <f t="shared" si="16"/>
        <v>28.40856490570421</v>
      </c>
      <c r="AF64" s="109">
        <f t="shared" si="17"/>
        <v>-2.9702970297029725</v>
      </c>
      <c r="AG64" s="109">
        <f t="shared" si="18"/>
        <v>-7.9702970297029729</v>
      </c>
      <c r="AH64" s="109">
        <f t="shared" si="19"/>
        <v>2.0297029702970275</v>
      </c>
      <c r="AI64" s="109">
        <f t="shared" si="20"/>
        <v>-16.033419481020328</v>
      </c>
      <c r="AJ64" s="109">
        <f t="shared" si="21"/>
        <v>10.092825421614384</v>
      </c>
      <c r="AK64" s="109">
        <f t="shared" si="22"/>
        <v>-3.0219856758152299</v>
      </c>
      <c r="AL64" s="109">
        <f t="shared" si="23"/>
        <v>-8.0219856758152304</v>
      </c>
      <c r="AM64" s="109">
        <f t="shared" si="24"/>
        <v>1.9780143241847701</v>
      </c>
      <c r="AN64" s="109">
        <f t="shared" si="25"/>
        <v>-16.323824860337844</v>
      </c>
      <c r="AO64" s="109">
        <f t="shared" si="26"/>
        <v>10.279853508707383</v>
      </c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  <c r="BL64" s="27"/>
      <c r="BM64" s="27"/>
      <c r="BN64" s="27"/>
      <c r="BO64" s="27"/>
      <c r="BP64" s="27"/>
      <c r="BQ64" s="27"/>
      <c r="BR64" s="27"/>
      <c r="BS64" s="27"/>
      <c r="BT64" s="27"/>
      <c r="BU64" s="27"/>
      <c r="BV64" s="27"/>
      <c r="BW64" s="27"/>
      <c r="BX64" s="27"/>
      <c r="BY64" s="27"/>
      <c r="BZ64" s="27"/>
      <c r="CA64" s="27"/>
      <c r="CB64" s="27"/>
      <c r="CC64" s="27"/>
      <c r="CD64" s="27"/>
      <c r="CE64" s="27"/>
      <c r="CF64" s="27"/>
      <c r="CG64" s="27"/>
      <c r="CH64" s="27"/>
      <c r="CI64" s="27"/>
      <c r="CJ64" s="27"/>
      <c r="CK64" s="27"/>
      <c r="CL64" s="27"/>
      <c r="CM64" s="27"/>
      <c r="CN64" s="27"/>
      <c r="CO64" s="27"/>
      <c r="CP64" s="27"/>
      <c r="CQ64" s="27"/>
      <c r="CR64" s="27"/>
      <c r="CS64" s="27"/>
      <c r="CT64" s="27"/>
      <c r="CU64" s="27"/>
      <c r="CV64" s="27"/>
      <c r="CW64" s="27"/>
      <c r="CX64" s="27"/>
      <c r="CY64" s="27"/>
      <c r="CZ64" s="27"/>
      <c r="DA64" s="27"/>
      <c r="DB64" s="27"/>
      <c r="DC64" s="27"/>
      <c r="DD64" s="27"/>
      <c r="DE64" s="27"/>
      <c r="DF64" s="27"/>
      <c r="DG64" s="27"/>
      <c r="DH64" s="27"/>
      <c r="DI64" s="27"/>
      <c r="DJ64" s="27"/>
      <c r="DK64" s="27"/>
      <c r="DL64" s="27"/>
      <c r="DM64" s="27"/>
      <c r="DN64" s="27"/>
      <c r="DO64" s="27"/>
      <c r="DP64" s="27"/>
      <c r="DQ64" s="27"/>
      <c r="DR64" s="27"/>
      <c r="DS64" s="27"/>
      <c r="DT64" s="27"/>
      <c r="DU64" s="27"/>
      <c r="DV64" s="27"/>
      <c r="DW64" s="27"/>
      <c r="DX64" s="27"/>
    </row>
    <row r="65" spans="1:128" s="5" customFormat="1" x14ac:dyDescent="0.25">
      <c r="A65" s="22" t="s">
        <v>17</v>
      </c>
      <c r="B65" s="33" t="s">
        <v>113</v>
      </c>
      <c r="C65" s="22" t="s">
        <v>108</v>
      </c>
      <c r="D65" s="26">
        <v>8</v>
      </c>
      <c r="E65" s="90">
        <v>447.42230000000001</v>
      </c>
      <c r="F65" s="90">
        <f t="shared" si="2"/>
        <v>448</v>
      </c>
      <c r="G65" s="149">
        <v>0.50229999999999997</v>
      </c>
      <c r="H65" s="149">
        <v>7.5399999999999995E-2</v>
      </c>
      <c r="I65" s="147">
        <f t="shared" si="3"/>
        <v>0.57769999999999999</v>
      </c>
      <c r="J65" s="91">
        <f t="shared" si="4"/>
        <v>1290.5450841088682</v>
      </c>
      <c r="K65" s="60">
        <v>447.32</v>
      </c>
      <c r="L65" s="60">
        <v>447.89</v>
      </c>
      <c r="M65" s="131">
        <v>0.49009999999999998</v>
      </c>
      <c r="N65" s="131">
        <v>7.6999999999999999E-2</v>
      </c>
      <c r="O65" s="131">
        <v>0.56710000000000005</v>
      </c>
      <c r="P65" s="151">
        <v>1267.2239999999999</v>
      </c>
      <c r="Q65" s="24">
        <f t="shared" si="27"/>
        <v>-2.4288273939876546</v>
      </c>
      <c r="R65" s="24">
        <f t="shared" si="28"/>
        <v>2.1220159151193694</v>
      </c>
      <c r="S65" s="24">
        <f t="shared" si="5"/>
        <v>-1.834862385321091</v>
      </c>
      <c r="T65" s="24">
        <f t="shared" si="6"/>
        <v>-1.8070724065383317</v>
      </c>
      <c r="U65" s="115"/>
      <c r="V65" s="109">
        <f t="shared" si="7"/>
        <v>-3.211517165005537</v>
      </c>
      <c r="W65" s="109">
        <f t="shared" si="8"/>
        <v>-8.211517165005537</v>
      </c>
      <c r="X65" s="109">
        <f t="shared" si="9"/>
        <v>1.788482834994463</v>
      </c>
      <c r="Y65" s="109">
        <f t="shared" si="10"/>
        <v>-11.147199249394486</v>
      </c>
      <c r="Z65" s="109">
        <f t="shared" si="11"/>
        <v>4.7241649193834121</v>
      </c>
      <c r="AA65" s="109">
        <f t="shared" si="12"/>
        <v>1.0610079575596938</v>
      </c>
      <c r="AB65" s="109">
        <f t="shared" si="13"/>
        <v>-3.9389920424403062</v>
      </c>
      <c r="AC65" s="109">
        <f t="shared" si="14"/>
        <v>6.0610079575596938</v>
      </c>
      <c r="AD65" s="109">
        <f t="shared" si="15"/>
        <v>-26.286548990584826</v>
      </c>
      <c r="AE65" s="109">
        <f t="shared" si="16"/>
        <v>28.40856490570421</v>
      </c>
      <c r="AF65" s="109">
        <f t="shared" si="17"/>
        <v>-2.9702970297029725</v>
      </c>
      <c r="AG65" s="109">
        <f t="shared" si="18"/>
        <v>-7.9702970297029729</v>
      </c>
      <c r="AH65" s="109">
        <f t="shared" si="19"/>
        <v>2.0297029702970275</v>
      </c>
      <c r="AI65" s="109">
        <f t="shared" si="20"/>
        <v>-16.033419481020328</v>
      </c>
      <c r="AJ65" s="109">
        <f t="shared" si="21"/>
        <v>10.092825421614384</v>
      </c>
      <c r="AK65" s="109">
        <f t="shared" si="22"/>
        <v>-3.0219856758152299</v>
      </c>
      <c r="AL65" s="109">
        <f t="shared" si="23"/>
        <v>-8.0219856758152304</v>
      </c>
      <c r="AM65" s="109">
        <f t="shared" si="24"/>
        <v>1.9780143241847701</v>
      </c>
      <c r="AN65" s="109">
        <f t="shared" si="25"/>
        <v>-16.323824860337844</v>
      </c>
      <c r="AO65" s="109">
        <f t="shared" si="26"/>
        <v>10.279853508707383</v>
      </c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  <c r="BL65" s="27"/>
      <c r="BM65" s="27"/>
      <c r="BN65" s="27"/>
      <c r="BO65" s="27"/>
      <c r="BP65" s="27"/>
      <c r="BQ65" s="27"/>
      <c r="BR65" s="27"/>
      <c r="BS65" s="27"/>
      <c r="BT65" s="27"/>
      <c r="BU65" s="27"/>
      <c r="BV65" s="27"/>
      <c r="BW65" s="27"/>
      <c r="BX65" s="27"/>
      <c r="BY65" s="27"/>
      <c r="BZ65" s="27"/>
      <c r="CA65" s="27"/>
      <c r="CB65" s="27"/>
      <c r="CC65" s="27"/>
      <c r="CD65" s="27"/>
      <c r="CE65" s="27"/>
      <c r="CF65" s="27"/>
      <c r="CG65" s="27"/>
      <c r="CH65" s="27"/>
      <c r="CI65" s="27"/>
      <c r="CJ65" s="27"/>
      <c r="CK65" s="27"/>
      <c r="CL65" s="27"/>
      <c r="CM65" s="27"/>
      <c r="CN65" s="27"/>
      <c r="CO65" s="27"/>
      <c r="CP65" s="27"/>
      <c r="CQ65" s="27"/>
      <c r="CR65" s="27"/>
      <c r="CS65" s="27"/>
      <c r="CT65" s="27"/>
      <c r="CU65" s="27"/>
      <c r="CV65" s="27"/>
      <c r="CW65" s="27"/>
      <c r="CX65" s="27"/>
      <c r="CY65" s="27"/>
      <c r="CZ65" s="27"/>
      <c r="DA65" s="27"/>
      <c r="DB65" s="27"/>
      <c r="DC65" s="27"/>
      <c r="DD65" s="27"/>
      <c r="DE65" s="27"/>
      <c r="DF65" s="27"/>
      <c r="DG65" s="27"/>
      <c r="DH65" s="27"/>
      <c r="DI65" s="27"/>
      <c r="DJ65" s="27"/>
      <c r="DK65" s="27"/>
      <c r="DL65" s="27"/>
      <c r="DM65" s="27"/>
      <c r="DN65" s="27"/>
      <c r="DO65" s="27"/>
      <c r="DP65" s="27"/>
      <c r="DQ65" s="27"/>
      <c r="DR65" s="27"/>
      <c r="DS65" s="27"/>
      <c r="DT65" s="27"/>
      <c r="DU65" s="27"/>
      <c r="DV65" s="27"/>
      <c r="DW65" s="27"/>
      <c r="DX65" s="27"/>
    </row>
    <row r="66" spans="1:128" s="5" customFormat="1" x14ac:dyDescent="0.25">
      <c r="A66" s="22" t="s">
        <v>17</v>
      </c>
      <c r="B66" s="33" t="s">
        <v>113</v>
      </c>
      <c r="C66" s="22" t="s">
        <v>108</v>
      </c>
      <c r="D66" s="26">
        <v>9</v>
      </c>
      <c r="E66" s="90">
        <v>447.59789999999998</v>
      </c>
      <c r="F66" s="90">
        <f t="shared" si="2"/>
        <v>449.4</v>
      </c>
      <c r="G66" s="149">
        <v>1.5488999999999999</v>
      </c>
      <c r="H66" s="149">
        <v>0.25319999999999998</v>
      </c>
      <c r="I66" s="147">
        <f t="shared" si="3"/>
        <v>1.8020999999999998</v>
      </c>
      <c r="J66" s="91">
        <f t="shared" si="4"/>
        <v>4020.050369785662</v>
      </c>
      <c r="K66" s="60">
        <v>447.52</v>
      </c>
      <c r="L66" s="60">
        <v>449.31</v>
      </c>
      <c r="M66" s="131">
        <v>1.5350999999999999</v>
      </c>
      <c r="N66" s="131">
        <v>0.25509999999999999</v>
      </c>
      <c r="O66" s="131">
        <v>1.7902</v>
      </c>
      <c r="P66" s="151">
        <v>3994.297</v>
      </c>
      <c r="Q66" s="24">
        <f t="shared" si="27"/>
        <v>-0.89095487119891759</v>
      </c>
      <c r="R66" s="24">
        <f t="shared" si="28"/>
        <v>0.75039494470774604</v>
      </c>
      <c r="S66" s="24">
        <f t="shared" si="5"/>
        <v>-0.66034071361188618</v>
      </c>
      <c r="T66" s="24">
        <f t="shared" si="6"/>
        <v>-0.64062306231837374</v>
      </c>
      <c r="U66" s="115"/>
      <c r="V66" s="109">
        <f t="shared" si="7"/>
        <v>-3.211517165005537</v>
      </c>
      <c r="W66" s="109">
        <f t="shared" si="8"/>
        <v>-8.211517165005537</v>
      </c>
      <c r="X66" s="109">
        <f t="shared" si="9"/>
        <v>1.788482834994463</v>
      </c>
      <c r="Y66" s="109">
        <f t="shared" si="10"/>
        <v>-11.147199249394486</v>
      </c>
      <c r="Z66" s="109">
        <f t="shared" si="11"/>
        <v>4.7241649193834121</v>
      </c>
      <c r="AA66" s="109">
        <f t="shared" si="12"/>
        <v>1.0610079575596938</v>
      </c>
      <c r="AB66" s="109">
        <f t="shared" si="13"/>
        <v>-3.9389920424403062</v>
      </c>
      <c r="AC66" s="109">
        <f t="shared" si="14"/>
        <v>6.0610079575596938</v>
      </c>
      <c r="AD66" s="109">
        <f t="shared" si="15"/>
        <v>-26.286548990584826</v>
      </c>
      <c r="AE66" s="109">
        <f t="shared" si="16"/>
        <v>28.40856490570421</v>
      </c>
      <c r="AF66" s="109">
        <f t="shared" si="17"/>
        <v>-2.9702970297029725</v>
      </c>
      <c r="AG66" s="109">
        <f t="shared" si="18"/>
        <v>-7.9702970297029729</v>
      </c>
      <c r="AH66" s="109">
        <f t="shared" si="19"/>
        <v>2.0297029702970275</v>
      </c>
      <c r="AI66" s="109">
        <f t="shared" si="20"/>
        <v>-16.033419481020328</v>
      </c>
      <c r="AJ66" s="109">
        <f t="shared" si="21"/>
        <v>10.092825421614384</v>
      </c>
      <c r="AK66" s="109">
        <f t="shared" si="22"/>
        <v>-3.0219856758152299</v>
      </c>
      <c r="AL66" s="109">
        <f t="shared" si="23"/>
        <v>-8.0219856758152304</v>
      </c>
      <c r="AM66" s="109">
        <f t="shared" si="24"/>
        <v>1.9780143241847701</v>
      </c>
      <c r="AN66" s="109">
        <f t="shared" si="25"/>
        <v>-16.323824860337844</v>
      </c>
      <c r="AO66" s="109">
        <f t="shared" si="26"/>
        <v>10.279853508707383</v>
      </c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27"/>
      <c r="BG66" s="27"/>
      <c r="BH66" s="27"/>
      <c r="BI66" s="27"/>
      <c r="BJ66" s="27"/>
      <c r="BK66" s="27"/>
      <c r="BL66" s="27"/>
      <c r="BM66" s="27"/>
      <c r="BN66" s="27"/>
      <c r="BO66" s="27"/>
      <c r="BP66" s="27"/>
      <c r="BQ66" s="27"/>
      <c r="BR66" s="27"/>
      <c r="BS66" s="27"/>
      <c r="BT66" s="27"/>
      <c r="BU66" s="27"/>
      <c r="BV66" s="27"/>
      <c r="BW66" s="27"/>
      <c r="BX66" s="27"/>
      <c r="BY66" s="27"/>
      <c r="BZ66" s="27"/>
      <c r="CA66" s="27"/>
      <c r="CB66" s="27"/>
      <c r="CC66" s="27"/>
      <c r="CD66" s="27"/>
      <c r="CE66" s="27"/>
      <c r="CF66" s="27"/>
      <c r="CG66" s="27"/>
      <c r="CH66" s="27"/>
      <c r="CI66" s="27"/>
      <c r="CJ66" s="27"/>
      <c r="CK66" s="27"/>
      <c r="CL66" s="27"/>
      <c r="CM66" s="27"/>
      <c r="CN66" s="27"/>
      <c r="CO66" s="27"/>
      <c r="CP66" s="27"/>
      <c r="CQ66" s="27"/>
      <c r="CR66" s="27"/>
      <c r="CS66" s="27"/>
      <c r="CT66" s="27"/>
      <c r="CU66" s="27"/>
      <c r="CV66" s="27"/>
      <c r="CW66" s="27"/>
      <c r="CX66" s="27"/>
      <c r="CY66" s="27"/>
      <c r="CZ66" s="27"/>
      <c r="DA66" s="27"/>
      <c r="DB66" s="27"/>
      <c r="DC66" s="27"/>
      <c r="DD66" s="27"/>
      <c r="DE66" s="27"/>
      <c r="DF66" s="27"/>
      <c r="DG66" s="27"/>
      <c r="DH66" s="27"/>
      <c r="DI66" s="27"/>
      <c r="DJ66" s="27"/>
      <c r="DK66" s="27"/>
      <c r="DL66" s="27"/>
      <c r="DM66" s="27"/>
      <c r="DN66" s="27"/>
      <c r="DO66" s="27"/>
      <c r="DP66" s="27"/>
      <c r="DQ66" s="27"/>
      <c r="DR66" s="27"/>
      <c r="DS66" s="27"/>
      <c r="DT66" s="27"/>
      <c r="DU66" s="27"/>
      <c r="DV66" s="27"/>
      <c r="DW66" s="27"/>
      <c r="DX66" s="27"/>
    </row>
    <row r="67" spans="1:128" s="5" customFormat="1" x14ac:dyDescent="0.25">
      <c r="A67" s="22" t="s">
        <v>18</v>
      </c>
      <c r="B67" s="33" t="s">
        <v>66</v>
      </c>
      <c r="C67" s="125" t="s">
        <v>124</v>
      </c>
      <c r="D67" s="26">
        <v>1</v>
      </c>
      <c r="E67" s="90">
        <v>446.97710000000006</v>
      </c>
      <c r="F67" s="90">
        <f t="shared" si="2"/>
        <v>447.00000000000006</v>
      </c>
      <c r="G67" s="149">
        <v>0.01</v>
      </c>
      <c r="H67" s="149">
        <v>1.29E-2</v>
      </c>
      <c r="I67" s="147">
        <f t="shared" si="3"/>
        <v>2.29E-2</v>
      </c>
      <c r="J67" s="91">
        <f t="shared" si="4"/>
        <v>51.232059225762555</v>
      </c>
      <c r="K67" s="59">
        <v>446.9</v>
      </c>
      <c r="L67" s="58">
        <v>446.9</v>
      </c>
      <c r="M67" s="131"/>
      <c r="N67" s="131"/>
      <c r="O67" s="131">
        <v>1.95E-2</v>
      </c>
      <c r="P67" s="63">
        <v>44</v>
      </c>
      <c r="Q67" s="24"/>
      <c r="R67" s="24"/>
      <c r="S67" s="24">
        <f t="shared" si="5"/>
        <v>-14.847161572052403</v>
      </c>
      <c r="T67" s="24">
        <f t="shared" si="6"/>
        <v>-14.116276673348787</v>
      </c>
      <c r="U67" s="115"/>
      <c r="V67" s="109">
        <f t="shared" si="7"/>
        <v>-3.211517165005537</v>
      </c>
      <c r="W67" s="109">
        <f t="shared" si="8"/>
        <v>-8.211517165005537</v>
      </c>
      <c r="X67" s="109">
        <f t="shared" si="9"/>
        <v>1.788482834994463</v>
      </c>
      <c r="Y67" s="109">
        <f t="shared" si="10"/>
        <v>-11.147199249394486</v>
      </c>
      <c r="Z67" s="109">
        <f t="shared" si="11"/>
        <v>4.7241649193834121</v>
      </c>
      <c r="AA67" s="109">
        <f t="shared" si="12"/>
        <v>1.0610079575596938</v>
      </c>
      <c r="AB67" s="109">
        <f t="shared" si="13"/>
        <v>-3.9389920424403062</v>
      </c>
      <c r="AC67" s="109">
        <f t="shared" si="14"/>
        <v>6.0610079575596938</v>
      </c>
      <c r="AD67" s="109">
        <f t="shared" si="15"/>
        <v>-26.286548990584826</v>
      </c>
      <c r="AE67" s="109">
        <f t="shared" si="16"/>
        <v>28.40856490570421</v>
      </c>
      <c r="AF67" s="109">
        <f t="shared" si="17"/>
        <v>-2.9702970297029725</v>
      </c>
      <c r="AG67" s="109">
        <f t="shared" si="18"/>
        <v>-7.9702970297029729</v>
      </c>
      <c r="AH67" s="109">
        <f t="shared" si="19"/>
        <v>2.0297029702970275</v>
      </c>
      <c r="AI67" s="109">
        <f t="shared" si="20"/>
        <v>-16.033419481020328</v>
      </c>
      <c r="AJ67" s="109">
        <f t="shared" si="21"/>
        <v>10.092825421614384</v>
      </c>
      <c r="AK67" s="109">
        <f t="shared" si="22"/>
        <v>-3.0219856758152299</v>
      </c>
      <c r="AL67" s="109">
        <f t="shared" si="23"/>
        <v>-8.0219856758152304</v>
      </c>
      <c r="AM67" s="109">
        <f t="shared" si="24"/>
        <v>1.9780143241847701</v>
      </c>
      <c r="AN67" s="109">
        <f t="shared" si="25"/>
        <v>-16.323824860337844</v>
      </c>
      <c r="AO67" s="109">
        <f t="shared" si="26"/>
        <v>10.279853508707383</v>
      </c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  <c r="BM67" s="27"/>
      <c r="BN67" s="27"/>
      <c r="BO67" s="27"/>
      <c r="BP67" s="27"/>
      <c r="BQ67" s="27"/>
      <c r="BR67" s="27"/>
      <c r="BS67" s="27"/>
      <c r="BT67" s="27"/>
      <c r="BU67" s="27"/>
      <c r="BV67" s="27"/>
      <c r="BW67" s="27"/>
      <c r="BX67" s="27"/>
      <c r="BY67" s="27"/>
      <c r="BZ67" s="27"/>
      <c r="CA67" s="27"/>
      <c r="CB67" s="27"/>
      <c r="CC67" s="27"/>
      <c r="CD67" s="27"/>
      <c r="CE67" s="27"/>
      <c r="CF67" s="27"/>
      <c r="CG67" s="27"/>
      <c r="CH67" s="27"/>
      <c r="CI67" s="27"/>
      <c r="CJ67" s="27"/>
      <c r="CK67" s="27"/>
      <c r="CL67" s="27"/>
      <c r="CM67" s="27"/>
      <c r="CN67" s="27"/>
      <c r="CO67" s="27"/>
      <c r="CP67" s="27"/>
      <c r="CQ67" s="27"/>
      <c r="CR67" s="27"/>
      <c r="CS67" s="27"/>
      <c r="CT67" s="27"/>
      <c r="CU67" s="27"/>
      <c r="CV67" s="27"/>
      <c r="CW67" s="27"/>
      <c r="CX67" s="27"/>
      <c r="CY67" s="27"/>
      <c r="CZ67" s="27"/>
      <c r="DA67" s="27"/>
      <c r="DB67" s="27"/>
      <c r="DC67" s="27"/>
      <c r="DD67" s="27"/>
      <c r="DE67" s="27"/>
      <c r="DF67" s="27"/>
      <c r="DG67" s="27"/>
      <c r="DH67" s="27"/>
      <c r="DI67" s="27"/>
      <c r="DJ67" s="27"/>
      <c r="DK67" s="27"/>
      <c r="DL67" s="27"/>
      <c r="DM67" s="27"/>
      <c r="DN67" s="27"/>
      <c r="DO67" s="27"/>
      <c r="DP67" s="27"/>
      <c r="DQ67" s="27"/>
      <c r="DR67" s="27"/>
      <c r="DS67" s="27"/>
      <c r="DT67" s="27"/>
      <c r="DU67" s="27"/>
      <c r="DV67" s="27"/>
      <c r="DW67" s="27"/>
      <c r="DX67" s="27"/>
    </row>
    <row r="68" spans="1:128" s="5" customFormat="1" x14ac:dyDescent="0.25">
      <c r="A68" s="22" t="s">
        <v>18</v>
      </c>
      <c r="B68" s="33" t="s">
        <v>66</v>
      </c>
      <c r="C68" s="125" t="s">
        <v>124</v>
      </c>
      <c r="D68" s="26">
        <v>2</v>
      </c>
      <c r="E68" s="90">
        <v>447.87070000000006</v>
      </c>
      <c r="F68" s="90">
        <f t="shared" si="2"/>
        <v>447.90000000000003</v>
      </c>
      <c r="G68" s="149">
        <v>1.9699999999999999E-2</v>
      </c>
      <c r="H68" s="149">
        <v>9.5999999999999992E-3</v>
      </c>
      <c r="I68" s="147">
        <f t="shared" si="3"/>
        <v>2.93E-2</v>
      </c>
      <c r="J68" s="91">
        <f t="shared" si="4"/>
        <v>65.419052101842567</v>
      </c>
      <c r="K68" s="59">
        <v>447.8</v>
      </c>
      <c r="L68" s="58">
        <v>447.8</v>
      </c>
      <c r="M68" s="131"/>
      <c r="N68" s="131"/>
      <c r="O68" s="131">
        <v>2.92E-2</v>
      </c>
      <c r="P68" s="63">
        <v>65</v>
      </c>
      <c r="Q68" s="24"/>
      <c r="R68" s="24"/>
      <c r="S68" s="24">
        <f t="shared" si="5"/>
        <v>-0.34129692832764297</v>
      </c>
      <c r="T68" s="24">
        <f t="shared" si="6"/>
        <v>-0.6405658418746244</v>
      </c>
      <c r="U68" s="115"/>
      <c r="V68" s="109">
        <f t="shared" si="7"/>
        <v>-3.211517165005537</v>
      </c>
      <c r="W68" s="109">
        <f t="shared" si="8"/>
        <v>-8.211517165005537</v>
      </c>
      <c r="X68" s="109">
        <f t="shared" si="9"/>
        <v>1.788482834994463</v>
      </c>
      <c r="Y68" s="109">
        <f t="shared" si="10"/>
        <v>-11.147199249394486</v>
      </c>
      <c r="Z68" s="109">
        <f t="shared" si="11"/>
        <v>4.7241649193834121</v>
      </c>
      <c r="AA68" s="109">
        <f t="shared" si="12"/>
        <v>1.0610079575596938</v>
      </c>
      <c r="AB68" s="109">
        <f t="shared" si="13"/>
        <v>-3.9389920424403062</v>
      </c>
      <c r="AC68" s="109">
        <f t="shared" si="14"/>
        <v>6.0610079575596938</v>
      </c>
      <c r="AD68" s="109">
        <f t="shared" si="15"/>
        <v>-26.286548990584826</v>
      </c>
      <c r="AE68" s="109">
        <f t="shared" si="16"/>
        <v>28.40856490570421</v>
      </c>
      <c r="AF68" s="109">
        <f t="shared" si="17"/>
        <v>-2.9702970297029725</v>
      </c>
      <c r="AG68" s="109">
        <f t="shared" si="18"/>
        <v>-7.9702970297029729</v>
      </c>
      <c r="AH68" s="109">
        <f t="shared" si="19"/>
        <v>2.0297029702970275</v>
      </c>
      <c r="AI68" s="109">
        <f t="shared" si="20"/>
        <v>-16.033419481020328</v>
      </c>
      <c r="AJ68" s="109">
        <f t="shared" si="21"/>
        <v>10.092825421614384</v>
      </c>
      <c r="AK68" s="109">
        <f t="shared" si="22"/>
        <v>-3.0219856758152299</v>
      </c>
      <c r="AL68" s="109">
        <f t="shared" si="23"/>
        <v>-8.0219856758152304</v>
      </c>
      <c r="AM68" s="109">
        <f t="shared" si="24"/>
        <v>1.9780143241847701</v>
      </c>
      <c r="AN68" s="109">
        <f t="shared" si="25"/>
        <v>-16.323824860337844</v>
      </c>
      <c r="AO68" s="109">
        <f t="shared" si="26"/>
        <v>10.279853508707383</v>
      </c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  <c r="BT68" s="27"/>
      <c r="BU68" s="27"/>
      <c r="BV68" s="27"/>
      <c r="BW68" s="27"/>
      <c r="BX68" s="27"/>
      <c r="BY68" s="27"/>
      <c r="BZ68" s="27"/>
      <c r="CA68" s="27"/>
      <c r="CB68" s="27"/>
      <c r="CC68" s="27"/>
      <c r="CD68" s="27"/>
      <c r="CE68" s="27"/>
      <c r="CF68" s="27"/>
      <c r="CG68" s="27"/>
      <c r="CH68" s="27"/>
      <c r="CI68" s="27"/>
      <c r="CJ68" s="27"/>
      <c r="CK68" s="27"/>
      <c r="CL68" s="27"/>
      <c r="CM68" s="27"/>
      <c r="CN68" s="27"/>
      <c r="CO68" s="27"/>
      <c r="CP68" s="27"/>
      <c r="CQ68" s="27"/>
      <c r="CR68" s="27"/>
      <c r="CS68" s="27"/>
      <c r="CT68" s="27"/>
      <c r="CU68" s="27"/>
      <c r="CV68" s="27"/>
      <c r="CW68" s="27"/>
      <c r="CX68" s="27"/>
      <c r="CY68" s="27"/>
      <c r="CZ68" s="27"/>
      <c r="DA68" s="27"/>
      <c r="DB68" s="27"/>
      <c r="DC68" s="27"/>
      <c r="DD68" s="27"/>
      <c r="DE68" s="27"/>
      <c r="DF68" s="27"/>
      <c r="DG68" s="27"/>
      <c r="DH68" s="27"/>
      <c r="DI68" s="27"/>
      <c r="DJ68" s="27"/>
      <c r="DK68" s="27"/>
      <c r="DL68" s="27"/>
      <c r="DM68" s="27"/>
      <c r="DN68" s="27"/>
      <c r="DO68" s="27"/>
      <c r="DP68" s="27"/>
      <c r="DQ68" s="27"/>
      <c r="DR68" s="27"/>
      <c r="DS68" s="27"/>
      <c r="DT68" s="27"/>
      <c r="DU68" s="27"/>
      <c r="DV68" s="27"/>
      <c r="DW68" s="27"/>
      <c r="DX68" s="27"/>
    </row>
    <row r="69" spans="1:128" s="5" customFormat="1" x14ac:dyDescent="0.25">
      <c r="A69" s="22" t="s">
        <v>18</v>
      </c>
      <c r="B69" s="33" t="s">
        <v>66</v>
      </c>
      <c r="C69" s="125" t="s">
        <v>124</v>
      </c>
      <c r="D69" s="26">
        <v>3</v>
      </c>
      <c r="E69" s="90">
        <v>447.85850000000005</v>
      </c>
      <c r="F69" s="90">
        <f t="shared" ref="F69:F132" si="29">E69+G69+H69</f>
        <v>447.90000000000003</v>
      </c>
      <c r="G69" s="149">
        <v>3.0800000000000001E-2</v>
      </c>
      <c r="H69" s="149">
        <v>1.0699999999999999E-2</v>
      </c>
      <c r="I69" s="147">
        <f t="shared" ref="I69:I132" si="30">G69+H69</f>
        <v>4.1500000000000002E-2</v>
      </c>
      <c r="J69" s="91">
        <f t="shared" ref="J69:J132" si="31">(1.6061/(1.6061-(I69/F69)))*(I69/F69)*1000000</f>
        <v>92.659955882043619</v>
      </c>
      <c r="K69" s="59">
        <v>447.8</v>
      </c>
      <c r="L69" s="58">
        <v>447.8</v>
      </c>
      <c r="M69" s="131"/>
      <c r="N69" s="131"/>
      <c r="O69" s="131">
        <v>3.8100000000000002E-2</v>
      </c>
      <c r="P69" s="63">
        <v>85</v>
      </c>
      <c r="Q69" s="24"/>
      <c r="R69" s="24"/>
      <c r="S69" s="24">
        <f t="shared" ref="S69:S132" si="32">((O69-I69)/I69)*100</f>
        <v>-8.19277108433735</v>
      </c>
      <c r="T69" s="24">
        <f t="shared" ref="T69:T132" si="33">((P69-J69)/J69)*100</f>
        <v>-8.2667381061510152</v>
      </c>
      <c r="U69" s="115"/>
      <c r="V69" s="109">
        <f t="shared" ref="V69:V132" si="34">$Q$197</f>
        <v>-3.211517165005537</v>
      </c>
      <c r="W69" s="109">
        <f t="shared" ref="W69:W132" si="35">$Q$197-5</f>
        <v>-8.211517165005537</v>
      </c>
      <c r="X69" s="109">
        <f t="shared" ref="X69:X132" si="36">$Q$197+5</f>
        <v>1.788482834994463</v>
      </c>
      <c r="Y69" s="109">
        <f t="shared" ref="Y69:Y132" si="37">($Q$197-(3*$Q$200))</f>
        <v>-11.147199249394486</v>
      </c>
      <c r="Z69" s="109">
        <f t="shared" ref="Z69:Z132" si="38">($Q$197+(3*$Q$200))</f>
        <v>4.7241649193834121</v>
      </c>
      <c r="AA69" s="109">
        <f t="shared" ref="AA69:AA132" si="39">$R$197</f>
        <v>1.0610079575596938</v>
      </c>
      <c r="AB69" s="109">
        <f t="shared" ref="AB69:AB132" si="40">$R$197-5</f>
        <v>-3.9389920424403062</v>
      </c>
      <c r="AC69" s="109">
        <f t="shared" ref="AC69:AC132" si="41">$R$197+5</f>
        <v>6.0610079575596938</v>
      </c>
      <c r="AD69" s="109">
        <f t="shared" ref="AD69:AD132" si="42">($R$197-(3*$R$200))</f>
        <v>-26.286548990584826</v>
      </c>
      <c r="AE69" s="109">
        <f t="shared" ref="AE69:AE132" si="43">($R$197+(3*$R$200))</f>
        <v>28.40856490570421</v>
      </c>
      <c r="AF69" s="109">
        <f t="shared" ref="AF69:AF132" si="44">$S$197</f>
        <v>-2.9702970297029725</v>
      </c>
      <c r="AG69" s="109">
        <f t="shared" ref="AG69:AG132" si="45">$S$197-5</f>
        <v>-7.9702970297029729</v>
      </c>
      <c r="AH69" s="109">
        <f t="shared" ref="AH69:AH132" si="46">$S$197+5</f>
        <v>2.0297029702970275</v>
      </c>
      <c r="AI69" s="109">
        <f t="shared" ref="AI69:AI132" si="47">($S$197-(3*$S$200))</f>
        <v>-16.033419481020328</v>
      </c>
      <c r="AJ69" s="109">
        <f t="shared" ref="AJ69:AJ132" si="48">($S$197+(3*$S$200))</f>
        <v>10.092825421614384</v>
      </c>
      <c r="AK69" s="109">
        <f t="shared" ref="AK69:AK132" si="49">$T$197</f>
        <v>-3.0219856758152299</v>
      </c>
      <c r="AL69" s="109">
        <f t="shared" ref="AL69:AL132" si="50">$T$197-5</f>
        <v>-8.0219856758152304</v>
      </c>
      <c r="AM69" s="109">
        <f t="shared" ref="AM69:AM132" si="51">$T$197+5</f>
        <v>1.9780143241847701</v>
      </c>
      <c r="AN69" s="109">
        <f t="shared" ref="AN69:AN132" si="52">($T$197-(3*$T$200))</f>
        <v>-16.323824860337844</v>
      </c>
      <c r="AO69" s="109">
        <f t="shared" ref="AO69:AO132" si="53">($T$197+(3*$T$200))</f>
        <v>10.279853508707383</v>
      </c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27"/>
      <c r="BV69" s="27"/>
      <c r="BW69" s="27"/>
      <c r="BX69" s="27"/>
      <c r="BY69" s="27"/>
      <c r="BZ69" s="27"/>
      <c r="CA69" s="27"/>
      <c r="CB69" s="27"/>
      <c r="CC69" s="27"/>
      <c r="CD69" s="27"/>
      <c r="CE69" s="27"/>
      <c r="CF69" s="27"/>
      <c r="CG69" s="27"/>
      <c r="CH69" s="27"/>
      <c r="CI69" s="27"/>
      <c r="CJ69" s="27"/>
      <c r="CK69" s="27"/>
      <c r="CL69" s="27"/>
      <c r="CM69" s="27"/>
      <c r="CN69" s="27"/>
      <c r="CO69" s="27"/>
      <c r="CP69" s="27"/>
      <c r="CQ69" s="27"/>
      <c r="CR69" s="27"/>
      <c r="CS69" s="27"/>
      <c r="CT69" s="27"/>
      <c r="CU69" s="27"/>
      <c r="CV69" s="27"/>
      <c r="CW69" s="27"/>
      <c r="CX69" s="27"/>
      <c r="CY69" s="27"/>
      <c r="CZ69" s="27"/>
      <c r="DA69" s="27"/>
      <c r="DB69" s="27"/>
      <c r="DC69" s="27"/>
      <c r="DD69" s="27"/>
      <c r="DE69" s="27"/>
      <c r="DF69" s="27"/>
      <c r="DG69" s="27"/>
      <c r="DH69" s="27"/>
      <c r="DI69" s="27"/>
      <c r="DJ69" s="27"/>
      <c r="DK69" s="27"/>
      <c r="DL69" s="27"/>
      <c r="DM69" s="27"/>
      <c r="DN69" s="27"/>
      <c r="DO69" s="27"/>
      <c r="DP69" s="27"/>
      <c r="DQ69" s="27"/>
      <c r="DR69" s="27"/>
      <c r="DS69" s="27"/>
      <c r="DT69" s="27"/>
      <c r="DU69" s="27"/>
      <c r="DV69" s="27"/>
      <c r="DW69" s="27"/>
      <c r="DX69" s="27"/>
    </row>
    <row r="70" spans="1:128" s="5" customFormat="1" x14ac:dyDescent="0.25">
      <c r="A70" s="22" t="s">
        <v>18</v>
      </c>
      <c r="B70" s="33" t="s">
        <v>66</v>
      </c>
      <c r="C70" s="125" t="s">
        <v>124</v>
      </c>
      <c r="D70" s="26">
        <v>4</v>
      </c>
      <c r="E70" s="90">
        <v>448.04730000000001</v>
      </c>
      <c r="F70" s="90">
        <f t="shared" si="29"/>
        <v>448.09999999999997</v>
      </c>
      <c r="G70" s="149">
        <v>4.2900000000000001E-2</v>
      </c>
      <c r="H70" s="149">
        <v>9.7999999999999997E-3</v>
      </c>
      <c r="I70" s="147">
        <f t="shared" si="30"/>
        <v>5.2699999999999997E-2</v>
      </c>
      <c r="J70" s="91">
        <f t="shared" si="31"/>
        <v>117.61628938418451</v>
      </c>
      <c r="K70" s="59">
        <v>447.9</v>
      </c>
      <c r="L70" s="58">
        <v>447.9</v>
      </c>
      <c r="M70" s="131">
        <v>4.1200000000000001E-2</v>
      </c>
      <c r="N70" s="131">
        <v>6.7999999999999996E-3</v>
      </c>
      <c r="O70" s="131">
        <v>4.8000000000000001E-2</v>
      </c>
      <c r="P70" s="63">
        <v>107</v>
      </c>
      <c r="Q70" s="24">
        <f t="shared" ref="Q70:Q120" si="54">((M70-G70)/G70)*100</f>
        <v>-3.9627039627039631</v>
      </c>
      <c r="R70" s="24">
        <f t="shared" ref="R70:R120" si="55">((N70-H70)/H70)*100</f>
        <v>-30.612244897959183</v>
      </c>
      <c r="S70" s="24">
        <f t="shared" si="32"/>
        <v>-8.9184060721062544</v>
      </c>
      <c r="T70" s="24">
        <f t="shared" si="33"/>
        <v>-9.0262066927712912</v>
      </c>
      <c r="U70" s="115"/>
      <c r="V70" s="109">
        <f t="shared" si="34"/>
        <v>-3.211517165005537</v>
      </c>
      <c r="W70" s="109">
        <f t="shared" si="35"/>
        <v>-8.211517165005537</v>
      </c>
      <c r="X70" s="109">
        <f t="shared" si="36"/>
        <v>1.788482834994463</v>
      </c>
      <c r="Y70" s="109">
        <f t="shared" si="37"/>
        <v>-11.147199249394486</v>
      </c>
      <c r="Z70" s="109">
        <f t="shared" si="38"/>
        <v>4.7241649193834121</v>
      </c>
      <c r="AA70" s="109">
        <f t="shared" si="39"/>
        <v>1.0610079575596938</v>
      </c>
      <c r="AB70" s="109">
        <f t="shared" si="40"/>
        <v>-3.9389920424403062</v>
      </c>
      <c r="AC70" s="109">
        <f t="shared" si="41"/>
        <v>6.0610079575596938</v>
      </c>
      <c r="AD70" s="109">
        <f t="shared" si="42"/>
        <v>-26.286548990584826</v>
      </c>
      <c r="AE70" s="109">
        <f t="shared" si="43"/>
        <v>28.40856490570421</v>
      </c>
      <c r="AF70" s="109">
        <f t="shared" si="44"/>
        <v>-2.9702970297029725</v>
      </c>
      <c r="AG70" s="109">
        <f t="shared" si="45"/>
        <v>-7.9702970297029729</v>
      </c>
      <c r="AH70" s="109">
        <f t="shared" si="46"/>
        <v>2.0297029702970275</v>
      </c>
      <c r="AI70" s="109">
        <f t="shared" si="47"/>
        <v>-16.033419481020328</v>
      </c>
      <c r="AJ70" s="109">
        <f t="shared" si="48"/>
        <v>10.092825421614384</v>
      </c>
      <c r="AK70" s="109">
        <f t="shared" si="49"/>
        <v>-3.0219856758152299</v>
      </c>
      <c r="AL70" s="109">
        <f t="shared" si="50"/>
        <v>-8.0219856758152304</v>
      </c>
      <c r="AM70" s="109">
        <f t="shared" si="51"/>
        <v>1.9780143241847701</v>
      </c>
      <c r="AN70" s="109">
        <f t="shared" si="52"/>
        <v>-16.323824860337844</v>
      </c>
      <c r="AO70" s="109">
        <f t="shared" si="53"/>
        <v>10.279853508707383</v>
      </c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27"/>
      <c r="BM70" s="27"/>
      <c r="BN70" s="27"/>
      <c r="BO70" s="27"/>
      <c r="BP70" s="27"/>
      <c r="BQ70" s="27"/>
      <c r="BR70" s="27"/>
      <c r="BS70" s="27"/>
      <c r="BT70" s="27"/>
      <c r="BU70" s="27"/>
      <c r="BV70" s="27"/>
      <c r="BW70" s="27"/>
      <c r="BX70" s="27"/>
      <c r="BY70" s="27"/>
      <c r="BZ70" s="27"/>
      <c r="CA70" s="27"/>
      <c r="CB70" s="27"/>
      <c r="CC70" s="27"/>
      <c r="CD70" s="27"/>
      <c r="CE70" s="27"/>
      <c r="CF70" s="27"/>
      <c r="CG70" s="27"/>
      <c r="CH70" s="27"/>
      <c r="CI70" s="27"/>
      <c r="CJ70" s="27"/>
      <c r="CK70" s="27"/>
      <c r="CL70" s="27"/>
      <c r="CM70" s="27"/>
      <c r="CN70" s="27"/>
      <c r="CO70" s="27"/>
      <c r="CP70" s="27"/>
      <c r="CQ70" s="27"/>
      <c r="CR70" s="27"/>
      <c r="CS70" s="27"/>
      <c r="CT70" s="27"/>
      <c r="CU70" s="27"/>
      <c r="CV70" s="27"/>
      <c r="CW70" s="27"/>
      <c r="CX70" s="27"/>
      <c r="CY70" s="27"/>
      <c r="CZ70" s="27"/>
      <c r="DA70" s="27"/>
      <c r="DB70" s="27"/>
      <c r="DC70" s="27"/>
      <c r="DD70" s="27"/>
      <c r="DE70" s="27"/>
      <c r="DF70" s="27"/>
      <c r="DG70" s="27"/>
      <c r="DH70" s="27"/>
      <c r="DI70" s="27"/>
      <c r="DJ70" s="27"/>
      <c r="DK70" s="27"/>
      <c r="DL70" s="27"/>
      <c r="DM70" s="27"/>
      <c r="DN70" s="27"/>
      <c r="DO70" s="27"/>
      <c r="DP70" s="27"/>
      <c r="DQ70" s="27"/>
      <c r="DR70" s="27"/>
      <c r="DS70" s="27"/>
      <c r="DT70" s="27"/>
      <c r="DU70" s="27"/>
      <c r="DV70" s="27"/>
      <c r="DW70" s="27"/>
      <c r="DX70" s="27"/>
    </row>
    <row r="71" spans="1:128" s="5" customFormat="1" x14ac:dyDescent="0.25">
      <c r="A71" s="22" t="s">
        <v>18</v>
      </c>
      <c r="B71" s="33" t="s">
        <v>66</v>
      </c>
      <c r="C71" s="125" t="s">
        <v>124</v>
      </c>
      <c r="D71" s="26">
        <v>5</v>
      </c>
      <c r="E71" s="90">
        <v>446.89319999999992</v>
      </c>
      <c r="F71" s="90">
        <f t="shared" si="29"/>
        <v>446.99999999999994</v>
      </c>
      <c r="G71" s="149">
        <v>8.9899999999999994E-2</v>
      </c>
      <c r="H71" s="149">
        <v>1.6899999999999998E-2</v>
      </c>
      <c r="I71" s="147">
        <f t="shared" si="30"/>
        <v>0.10679999999999999</v>
      </c>
      <c r="J71" s="91">
        <f t="shared" si="31"/>
        <v>238.96172284997951</v>
      </c>
      <c r="K71" s="59">
        <v>446.7</v>
      </c>
      <c r="L71" s="58">
        <v>446.8</v>
      </c>
      <c r="M71" s="131">
        <v>8.7599999999999997E-2</v>
      </c>
      <c r="N71" s="131">
        <v>1.6400000000000001E-2</v>
      </c>
      <c r="O71" s="131">
        <v>0.104</v>
      </c>
      <c r="P71" s="63">
        <v>233</v>
      </c>
      <c r="Q71" s="24">
        <f t="shared" si="54"/>
        <v>-2.5583982202447126</v>
      </c>
      <c r="R71" s="24">
        <f t="shared" si="55"/>
        <v>-2.9585798816567874</v>
      </c>
      <c r="S71" s="24">
        <f t="shared" si="32"/>
        <v>-2.6217228464419451</v>
      </c>
      <c r="T71" s="24">
        <f t="shared" si="33"/>
        <v>-2.4948442699847315</v>
      </c>
      <c r="U71" s="115"/>
      <c r="V71" s="109">
        <f t="shared" si="34"/>
        <v>-3.211517165005537</v>
      </c>
      <c r="W71" s="109">
        <f t="shared" si="35"/>
        <v>-8.211517165005537</v>
      </c>
      <c r="X71" s="109">
        <f t="shared" si="36"/>
        <v>1.788482834994463</v>
      </c>
      <c r="Y71" s="109">
        <f t="shared" si="37"/>
        <v>-11.147199249394486</v>
      </c>
      <c r="Z71" s="109">
        <f t="shared" si="38"/>
        <v>4.7241649193834121</v>
      </c>
      <c r="AA71" s="109">
        <f t="shared" si="39"/>
        <v>1.0610079575596938</v>
      </c>
      <c r="AB71" s="109">
        <f t="shared" si="40"/>
        <v>-3.9389920424403062</v>
      </c>
      <c r="AC71" s="109">
        <f t="shared" si="41"/>
        <v>6.0610079575596938</v>
      </c>
      <c r="AD71" s="109">
        <f t="shared" si="42"/>
        <v>-26.286548990584826</v>
      </c>
      <c r="AE71" s="109">
        <f t="shared" si="43"/>
        <v>28.40856490570421</v>
      </c>
      <c r="AF71" s="109">
        <f t="shared" si="44"/>
        <v>-2.9702970297029725</v>
      </c>
      <c r="AG71" s="109">
        <f t="shared" si="45"/>
        <v>-7.9702970297029729</v>
      </c>
      <c r="AH71" s="109">
        <f t="shared" si="46"/>
        <v>2.0297029702970275</v>
      </c>
      <c r="AI71" s="109">
        <f t="shared" si="47"/>
        <v>-16.033419481020328</v>
      </c>
      <c r="AJ71" s="109">
        <f t="shared" si="48"/>
        <v>10.092825421614384</v>
      </c>
      <c r="AK71" s="109">
        <f t="shared" si="49"/>
        <v>-3.0219856758152299</v>
      </c>
      <c r="AL71" s="109">
        <f t="shared" si="50"/>
        <v>-8.0219856758152304</v>
      </c>
      <c r="AM71" s="109">
        <f t="shared" si="51"/>
        <v>1.9780143241847701</v>
      </c>
      <c r="AN71" s="109">
        <f t="shared" si="52"/>
        <v>-16.323824860337844</v>
      </c>
      <c r="AO71" s="109">
        <f t="shared" si="53"/>
        <v>10.279853508707383</v>
      </c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  <c r="BM71" s="27"/>
      <c r="BN71" s="27"/>
      <c r="BO71" s="27"/>
      <c r="BP71" s="27"/>
      <c r="BQ71" s="27"/>
      <c r="BR71" s="27"/>
      <c r="BS71" s="27"/>
      <c r="BT71" s="27"/>
      <c r="BU71" s="27"/>
      <c r="BV71" s="27"/>
      <c r="BW71" s="27"/>
      <c r="BX71" s="27"/>
      <c r="BY71" s="27"/>
      <c r="BZ71" s="27"/>
      <c r="CA71" s="27"/>
      <c r="CB71" s="27"/>
      <c r="CC71" s="27"/>
      <c r="CD71" s="27"/>
      <c r="CE71" s="27"/>
      <c r="CF71" s="27"/>
      <c r="CG71" s="27"/>
      <c r="CH71" s="27"/>
      <c r="CI71" s="27"/>
      <c r="CJ71" s="27"/>
      <c r="CK71" s="27"/>
      <c r="CL71" s="27"/>
      <c r="CM71" s="27"/>
      <c r="CN71" s="27"/>
      <c r="CO71" s="27"/>
      <c r="CP71" s="27"/>
      <c r="CQ71" s="27"/>
      <c r="CR71" s="27"/>
      <c r="CS71" s="27"/>
      <c r="CT71" s="27"/>
      <c r="CU71" s="27"/>
      <c r="CV71" s="27"/>
      <c r="CW71" s="27"/>
      <c r="CX71" s="27"/>
      <c r="CY71" s="27"/>
      <c r="CZ71" s="27"/>
      <c r="DA71" s="27"/>
      <c r="DB71" s="27"/>
      <c r="DC71" s="27"/>
      <c r="DD71" s="27"/>
      <c r="DE71" s="27"/>
      <c r="DF71" s="27"/>
      <c r="DG71" s="27"/>
      <c r="DH71" s="27"/>
      <c r="DI71" s="27"/>
      <c r="DJ71" s="27"/>
      <c r="DK71" s="27"/>
      <c r="DL71" s="27"/>
      <c r="DM71" s="27"/>
      <c r="DN71" s="27"/>
      <c r="DO71" s="27"/>
      <c r="DP71" s="27"/>
      <c r="DQ71" s="27"/>
      <c r="DR71" s="27"/>
      <c r="DS71" s="27"/>
      <c r="DT71" s="27"/>
      <c r="DU71" s="27"/>
      <c r="DV71" s="27"/>
      <c r="DW71" s="27"/>
      <c r="DX71" s="27"/>
    </row>
    <row r="72" spans="1:128" s="5" customFormat="1" x14ac:dyDescent="0.25">
      <c r="A72" s="22" t="s">
        <v>18</v>
      </c>
      <c r="B72" s="33" t="s">
        <v>66</v>
      </c>
      <c r="C72" s="125" t="s">
        <v>124</v>
      </c>
      <c r="D72" s="26">
        <v>6</v>
      </c>
      <c r="E72" s="90">
        <v>445.25759999999997</v>
      </c>
      <c r="F72" s="90">
        <f t="shared" si="29"/>
        <v>445.4</v>
      </c>
      <c r="G72" s="149">
        <v>0.12239999999999999</v>
      </c>
      <c r="H72" s="149">
        <v>0.02</v>
      </c>
      <c r="I72" s="147">
        <f t="shared" si="30"/>
        <v>0.1424</v>
      </c>
      <c r="J72" s="91">
        <f t="shared" si="31"/>
        <v>319.77627300474063</v>
      </c>
      <c r="K72" s="59">
        <v>445.2</v>
      </c>
      <c r="L72" s="58">
        <v>445.3</v>
      </c>
      <c r="M72" s="131">
        <v>0.1179</v>
      </c>
      <c r="N72" s="131">
        <v>1.9300000000000001E-2</v>
      </c>
      <c r="O72" s="131">
        <v>0.13719999999999999</v>
      </c>
      <c r="P72" s="63">
        <v>308</v>
      </c>
      <c r="Q72" s="24">
        <f t="shared" si="54"/>
        <v>-3.6764705882352859</v>
      </c>
      <c r="R72" s="24">
        <f t="shared" si="55"/>
        <v>-3.499999999999996</v>
      </c>
      <c r="S72" s="24">
        <f t="shared" si="32"/>
        <v>-3.6516853932584339</v>
      </c>
      <c r="T72" s="24">
        <f t="shared" si="33"/>
        <v>-3.6826600341814757</v>
      </c>
      <c r="U72" s="115"/>
      <c r="V72" s="109">
        <f t="shared" si="34"/>
        <v>-3.211517165005537</v>
      </c>
      <c r="W72" s="109">
        <f t="shared" si="35"/>
        <v>-8.211517165005537</v>
      </c>
      <c r="X72" s="109">
        <f t="shared" si="36"/>
        <v>1.788482834994463</v>
      </c>
      <c r="Y72" s="109">
        <f t="shared" si="37"/>
        <v>-11.147199249394486</v>
      </c>
      <c r="Z72" s="109">
        <f t="shared" si="38"/>
        <v>4.7241649193834121</v>
      </c>
      <c r="AA72" s="109">
        <f t="shared" si="39"/>
        <v>1.0610079575596938</v>
      </c>
      <c r="AB72" s="109">
        <f t="shared" si="40"/>
        <v>-3.9389920424403062</v>
      </c>
      <c r="AC72" s="109">
        <f t="shared" si="41"/>
        <v>6.0610079575596938</v>
      </c>
      <c r="AD72" s="109">
        <f t="shared" si="42"/>
        <v>-26.286548990584826</v>
      </c>
      <c r="AE72" s="109">
        <f t="shared" si="43"/>
        <v>28.40856490570421</v>
      </c>
      <c r="AF72" s="109">
        <f t="shared" si="44"/>
        <v>-2.9702970297029725</v>
      </c>
      <c r="AG72" s="109">
        <f t="shared" si="45"/>
        <v>-7.9702970297029729</v>
      </c>
      <c r="AH72" s="109">
        <f t="shared" si="46"/>
        <v>2.0297029702970275</v>
      </c>
      <c r="AI72" s="109">
        <f t="shared" si="47"/>
        <v>-16.033419481020328</v>
      </c>
      <c r="AJ72" s="109">
        <f t="shared" si="48"/>
        <v>10.092825421614384</v>
      </c>
      <c r="AK72" s="109">
        <f t="shared" si="49"/>
        <v>-3.0219856758152299</v>
      </c>
      <c r="AL72" s="109">
        <f t="shared" si="50"/>
        <v>-8.0219856758152304</v>
      </c>
      <c r="AM72" s="109">
        <f t="shared" si="51"/>
        <v>1.9780143241847701</v>
      </c>
      <c r="AN72" s="109">
        <f t="shared" si="52"/>
        <v>-16.323824860337844</v>
      </c>
      <c r="AO72" s="109">
        <f t="shared" si="53"/>
        <v>10.279853508707383</v>
      </c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  <c r="BF72" s="27"/>
      <c r="BG72" s="27"/>
      <c r="BH72" s="27"/>
      <c r="BI72" s="27"/>
      <c r="BJ72" s="27"/>
      <c r="BK72" s="27"/>
      <c r="BL72" s="27"/>
      <c r="BM72" s="27"/>
      <c r="BN72" s="27"/>
      <c r="BO72" s="27"/>
      <c r="BP72" s="27"/>
      <c r="BQ72" s="27"/>
      <c r="BR72" s="27"/>
      <c r="BS72" s="27"/>
      <c r="BT72" s="27"/>
      <c r="BU72" s="27"/>
      <c r="BV72" s="27"/>
      <c r="BW72" s="27"/>
      <c r="BX72" s="27"/>
      <c r="BY72" s="27"/>
      <c r="BZ72" s="27"/>
      <c r="CA72" s="27"/>
      <c r="CB72" s="27"/>
      <c r="CC72" s="27"/>
      <c r="CD72" s="27"/>
      <c r="CE72" s="27"/>
      <c r="CF72" s="27"/>
      <c r="CG72" s="27"/>
      <c r="CH72" s="27"/>
      <c r="CI72" s="27"/>
      <c r="CJ72" s="27"/>
      <c r="CK72" s="27"/>
      <c r="CL72" s="27"/>
      <c r="CM72" s="27"/>
      <c r="CN72" s="27"/>
      <c r="CO72" s="27"/>
      <c r="CP72" s="27"/>
      <c r="CQ72" s="27"/>
      <c r="CR72" s="27"/>
      <c r="CS72" s="27"/>
      <c r="CT72" s="27"/>
      <c r="CU72" s="27"/>
      <c r="CV72" s="27"/>
      <c r="CW72" s="27"/>
      <c r="CX72" s="27"/>
      <c r="CY72" s="27"/>
      <c r="CZ72" s="27"/>
      <c r="DA72" s="27"/>
      <c r="DB72" s="27"/>
      <c r="DC72" s="27"/>
      <c r="DD72" s="27"/>
      <c r="DE72" s="27"/>
      <c r="DF72" s="27"/>
      <c r="DG72" s="27"/>
      <c r="DH72" s="27"/>
      <c r="DI72" s="27"/>
      <c r="DJ72" s="27"/>
      <c r="DK72" s="27"/>
      <c r="DL72" s="27"/>
      <c r="DM72" s="27"/>
      <c r="DN72" s="27"/>
      <c r="DO72" s="27"/>
      <c r="DP72" s="27"/>
      <c r="DQ72" s="27"/>
      <c r="DR72" s="27"/>
      <c r="DS72" s="27"/>
      <c r="DT72" s="27"/>
      <c r="DU72" s="27"/>
      <c r="DV72" s="27"/>
      <c r="DW72" s="27"/>
      <c r="DX72" s="27"/>
    </row>
    <row r="73" spans="1:128" s="5" customFormat="1" x14ac:dyDescent="0.25">
      <c r="A73" s="22" t="s">
        <v>18</v>
      </c>
      <c r="B73" s="33" t="s">
        <v>66</v>
      </c>
      <c r="C73" s="125" t="s">
        <v>124</v>
      </c>
      <c r="D73" s="26">
        <v>7</v>
      </c>
      <c r="E73" s="90">
        <v>445.19979999999998</v>
      </c>
      <c r="F73" s="90">
        <f t="shared" si="29"/>
        <v>445.5</v>
      </c>
      <c r="G73" s="149">
        <v>0.2525</v>
      </c>
      <c r="H73" s="149">
        <v>4.7699999999999999E-2</v>
      </c>
      <c r="I73" s="147">
        <f t="shared" si="30"/>
        <v>0.30020000000000002</v>
      </c>
      <c r="J73" s="91">
        <f t="shared" si="31"/>
        <v>674.13244379488276</v>
      </c>
      <c r="K73" s="58">
        <v>445</v>
      </c>
      <c r="L73" s="58">
        <v>445.3</v>
      </c>
      <c r="M73" s="131">
        <v>0.24429999999999999</v>
      </c>
      <c r="N73" s="131">
        <v>4.2799999999999998E-2</v>
      </c>
      <c r="O73" s="131">
        <v>0.28710000000000002</v>
      </c>
      <c r="P73" s="63">
        <v>645</v>
      </c>
      <c r="Q73" s="24">
        <f t="shared" si="54"/>
        <v>-3.2475247524752526</v>
      </c>
      <c r="R73" s="24">
        <f t="shared" si="55"/>
        <v>-10.27253668763103</v>
      </c>
      <c r="S73" s="24">
        <f t="shared" si="32"/>
        <v>-4.3637574950033304</v>
      </c>
      <c r="T73" s="24">
        <f t="shared" si="33"/>
        <v>-4.3214718506778835</v>
      </c>
      <c r="U73" s="115"/>
      <c r="V73" s="109">
        <f t="shared" si="34"/>
        <v>-3.211517165005537</v>
      </c>
      <c r="W73" s="109">
        <f t="shared" si="35"/>
        <v>-8.211517165005537</v>
      </c>
      <c r="X73" s="109">
        <f t="shared" si="36"/>
        <v>1.788482834994463</v>
      </c>
      <c r="Y73" s="109">
        <f t="shared" si="37"/>
        <v>-11.147199249394486</v>
      </c>
      <c r="Z73" s="109">
        <f t="shared" si="38"/>
        <v>4.7241649193834121</v>
      </c>
      <c r="AA73" s="109">
        <f t="shared" si="39"/>
        <v>1.0610079575596938</v>
      </c>
      <c r="AB73" s="109">
        <f t="shared" si="40"/>
        <v>-3.9389920424403062</v>
      </c>
      <c r="AC73" s="109">
        <f t="shared" si="41"/>
        <v>6.0610079575596938</v>
      </c>
      <c r="AD73" s="109">
        <f t="shared" si="42"/>
        <v>-26.286548990584826</v>
      </c>
      <c r="AE73" s="109">
        <f t="shared" si="43"/>
        <v>28.40856490570421</v>
      </c>
      <c r="AF73" s="109">
        <f t="shared" si="44"/>
        <v>-2.9702970297029725</v>
      </c>
      <c r="AG73" s="109">
        <f t="shared" si="45"/>
        <v>-7.9702970297029729</v>
      </c>
      <c r="AH73" s="109">
        <f t="shared" si="46"/>
        <v>2.0297029702970275</v>
      </c>
      <c r="AI73" s="109">
        <f t="shared" si="47"/>
        <v>-16.033419481020328</v>
      </c>
      <c r="AJ73" s="109">
        <f t="shared" si="48"/>
        <v>10.092825421614384</v>
      </c>
      <c r="AK73" s="109">
        <f t="shared" si="49"/>
        <v>-3.0219856758152299</v>
      </c>
      <c r="AL73" s="109">
        <f t="shared" si="50"/>
        <v>-8.0219856758152304</v>
      </c>
      <c r="AM73" s="109">
        <f t="shared" si="51"/>
        <v>1.9780143241847701</v>
      </c>
      <c r="AN73" s="109">
        <f t="shared" si="52"/>
        <v>-16.323824860337844</v>
      </c>
      <c r="AO73" s="109">
        <f t="shared" si="53"/>
        <v>10.279853508707383</v>
      </c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27"/>
      <c r="BQ73" s="27"/>
      <c r="BR73" s="27"/>
      <c r="BS73" s="27"/>
      <c r="BT73" s="27"/>
      <c r="BU73" s="27"/>
      <c r="BV73" s="27"/>
      <c r="BW73" s="27"/>
      <c r="BX73" s="27"/>
      <c r="BY73" s="27"/>
      <c r="BZ73" s="27"/>
      <c r="CA73" s="27"/>
      <c r="CB73" s="27"/>
      <c r="CC73" s="27"/>
      <c r="CD73" s="27"/>
      <c r="CE73" s="27"/>
      <c r="CF73" s="27"/>
      <c r="CG73" s="27"/>
      <c r="CH73" s="27"/>
      <c r="CI73" s="27"/>
      <c r="CJ73" s="27"/>
      <c r="CK73" s="27"/>
      <c r="CL73" s="27"/>
      <c r="CM73" s="27"/>
      <c r="CN73" s="27"/>
      <c r="CO73" s="27"/>
      <c r="CP73" s="27"/>
      <c r="CQ73" s="27"/>
      <c r="CR73" s="27"/>
      <c r="CS73" s="27"/>
      <c r="CT73" s="27"/>
      <c r="CU73" s="27"/>
      <c r="CV73" s="27"/>
      <c r="CW73" s="27"/>
      <c r="CX73" s="27"/>
      <c r="CY73" s="27"/>
      <c r="CZ73" s="27"/>
      <c r="DA73" s="27"/>
      <c r="DB73" s="27"/>
      <c r="DC73" s="27"/>
      <c r="DD73" s="27"/>
      <c r="DE73" s="27"/>
      <c r="DF73" s="27"/>
      <c r="DG73" s="27"/>
      <c r="DH73" s="27"/>
      <c r="DI73" s="27"/>
      <c r="DJ73" s="27"/>
      <c r="DK73" s="27"/>
      <c r="DL73" s="27"/>
      <c r="DM73" s="27"/>
      <c r="DN73" s="27"/>
      <c r="DO73" s="27"/>
      <c r="DP73" s="27"/>
      <c r="DQ73" s="27"/>
      <c r="DR73" s="27"/>
      <c r="DS73" s="27"/>
      <c r="DT73" s="27"/>
      <c r="DU73" s="27"/>
      <c r="DV73" s="27"/>
      <c r="DW73" s="27"/>
      <c r="DX73" s="27"/>
    </row>
    <row r="74" spans="1:128" s="5" customFormat="1" x14ac:dyDescent="0.25">
      <c r="A74" s="22" t="s">
        <v>18</v>
      </c>
      <c r="B74" s="33" t="s">
        <v>66</v>
      </c>
      <c r="C74" s="125" t="s">
        <v>124</v>
      </c>
      <c r="D74" s="26">
        <v>8</v>
      </c>
      <c r="E74" s="90">
        <v>447.59570000000002</v>
      </c>
      <c r="F74" s="90">
        <f t="shared" si="29"/>
        <v>448.1</v>
      </c>
      <c r="G74" s="149">
        <v>0.4279</v>
      </c>
      <c r="H74" s="149">
        <v>7.6399999999999996E-2</v>
      </c>
      <c r="I74" s="147">
        <f t="shared" si="30"/>
        <v>0.50429999999999997</v>
      </c>
      <c r="J74" s="91">
        <f t="shared" si="31"/>
        <v>1126.2075839830222</v>
      </c>
      <c r="K74" s="59">
        <v>447.4</v>
      </c>
      <c r="L74" s="58">
        <v>447.9</v>
      </c>
      <c r="M74" s="131">
        <v>0.4138</v>
      </c>
      <c r="N74" s="131">
        <v>7.3499999999999996E-2</v>
      </c>
      <c r="O74" s="131">
        <v>0.48730000000000001</v>
      </c>
      <c r="P74" s="63">
        <v>1089</v>
      </c>
      <c r="Q74" s="24">
        <f t="shared" si="54"/>
        <v>-3.2951624211264319</v>
      </c>
      <c r="R74" s="24">
        <f t="shared" si="55"/>
        <v>-3.7958115183246073</v>
      </c>
      <c r="S74" s="24">
        <f t="shared" si="32"/>
        <v>-3.3710093198492883</v>
      </c>
      <c r="T74" s="24">
        <f t="shared" si="33"/>
        <v>-3.3037944791164842</v>
      </c>
      <c r="U74" s="115"/>
      <c r="V74" s="109">
        <f t="shared" si="34"/>
        <v>-3.211517165005537</v>
      </c>
      <c r="W74" s="109">
        <f t="shared" si="35"/>
        <v>-8.211517165005537</v>
      </c>
      <c r="X74" s="109">
        <f t="shared" si="36"/>
        <v>1.788482834994463</v>
      </c>
      <c r="Y74" s="109">
        <f t="shared" si="37"/>
        <v>-11.147199249394486</v>
      </c>
      <c r="Z74" s="109">
        <f t="shared" si="38"/>
        <v>4.7241649193834121</v>
      </c>
      <c r="AA74" s="109">
        <f t="shared" si="39"/>
        <v>1.0610079575596938</v>
      </c>
      <c r="AB74" s="109">
        <f t="shared" si="40"/>
        <v>-3.9389920424403062</v>
      </c>
      <c r="AC74" s="109">
        <f t="shared" si="41"/>
        <v>6.0610079575596938</v>
      </c>
      <c r="AD74" s="109">
        <f t="shared" si="42"/>
        <v>-26.286548990584826</v>
      </c>
      <c r="AE74" s="109">
        <f t="shared" si="43"/>
        <v>28.40856490570421</v>
      </c>
      <c r="AF74" s="109">
        <f t="shared" si="44"/>
        <v>-2.9702970297029725</v>
      </c>
      <c r="AG74" s="109">
        <f t="shared" si="45"/>
        <v>-7.9702970297029729</v>
      </c>
      <c r="AH74" s="109">
        <f t="shared" si="46"/>
        <v>2.0297029702970275</v>
      </c>
      <c r="AI74" s="109">
        <f t="shared" si="47"/>
        <v>-16.033419481020328</v>
      </c>
      <c r="AJ74" s="109">
        <f t="shared" si="48"/>
        <v>10.092825421614384</v>
      </c>
      <c r="AK74" s="109">
        <f t="shared" si="49"/>
        <v>-3.0219856758152299</v>
      </c>
      <c r="AL74" s="109">
        <f t="shared" si="50"/>
        <v>-8.0219856758152304</v>
      </c>
      <c r="AM74" s="109">
        <f t="shared" si="51"/>
        <v>1.9780143241847701</v>
      </c>
      <c r="AN74" s="109">
        <f t="shared" si="52"/>
        <v>-16.323824860337844</v>
      </c>
      <c r="AO74" s="109">
        <f t="shared" si="53"/>
        <v>10.279853508707383</v>
      </c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  <c r="BG74" s="27"/>
      <c r="BH74" s="27"/>
      <c r="BI74" s="27"/>
      <c r="BJ74" s="27"/>
      <c r="BK74" s="27"/>
      <c r="BL74" s="27"/>
      <c r="BM74" s="27"/>
      <c r="BN74" s="27"/>
      <c r="BO74" s="27"/>
      <c r="BP74" s="27"/>
      <c r="BQ74" s="27"/>
      <c r="BR74" s="27"/>
      <c r="BS74" s="27"/>
      <c r="BT74" s="27"/>
      <c r="BU74" s="27"/>
      <c r="BV74" s="27"/>
      <c r="BW74" s="27"/>
      <c r="BX74" s="27"/>
      <c r="BY74" s="27"/>
      <c r="BZ74" s="27"/>
      <c r="CA74" s="27"/>
      <c r="CB74" s="27"/>
      <c r="CC74" s="27"/>
      <c r="CD74" s="27"/>
      <c r="CE74" s="27"/>
      <c r="CF74" s="27"/>
      <c r="CG74" s="27"/>
      <c r="CH74" s="27"/>
      <c r="CI74" s="27"/>
      <c r="CJ74" s="27"/>
      <c r="CK74" s="27"/>
      <c r="CL74" s="27"/>
      <c r="CM74" s="27"/>
      <c r="CN74" s="27"/>
      <c r="CO74" s="27"/>
      <c r="CP74" s="27"/>
      <c r="CQ74" s="27"/>
      <c r="CR74" s="27"/>
      <c r="CS74" s="27"/>
      <c r="CT74" s="27"/>
      <c r="CU74" s="27"/>
      <c r="CV74" s="27"/>
      <c r="CW74" s="27"/>
      <c r="CX74" s="27"/>
      <c r="CY74" s="27"/>
      <c r="CZ74" s="27"/>
      <c r="DA74" s="27"/>
      <c r="DB74" s="27"/>
      <c r="DC74" s="27"/>
      <c r="DD74" s="27"/>
      <c r="DE74" s="27"/>
      <c r="DF74" s="27"/>
      <c r="DG74" s="27"/>
      <c r="DH74" s="27"/>
      <c r="DI74" s="27"/>
      <c r="DJ74" s="27"/>
      <c r="DK74" s="27"/>
      <c r="DL74" s="27"/>
      <c r="DM74" s="27"/>
      <c r="DN74" s="27"/>
      <c r="DO74" s="27"/>
      <c r="DP74" s="27"/>
      <c r="DQ74" s="27"/>
      <c r="DR74" s="27"/>
      <c r="DS74" s="27"/>
      <c r="DT74" s="27"/>
      <c r="DU74" s="27"/>
      <c r="DV74" s="27"/>
      <c r="DW74" s="27"/>
      <c r="DX74" s="27"/>
    </row>
    <row r="75" spans="1:128" s="5" customFormat="1" x14ac:dyDescent="0.25">
      <c r="A75" s="22" t="s">
        <v>18</v>
      </c>
      <c r="B75" s="33" t="s">
        <v>66</v>
      </c>
      <c r="C75" s="125" t="s">
        <v>124</v>
      </c>
      <c r="D75" s="26">
        <v>9</v>
      </c>
      <c r="E75" s="90">
        <v>446.49930000000001</v>
      </c>
      <c r="F75" s="90">
        <f t="shared" si="29"/>
        <v>448.29999999999995</v>
      </c>
      <c r="G75" s="149">
        <v>1.5497000000000001</v>
      </c>
      <c r="H75" s="149">
        <v>0.251</v>
      </c>
      <c r="I75" s="147">
        <f t="shared" si="30"/>
        <v>1.8007</v>
      </c>
      <c r="J75" s="91">
        <f t="shared" si="31"/>
        <v>4026.800580155832</v>
      </c>
      <c r="K75" s="59">
        <v>446.5</v>
      </c>
      <c r="L75" s="58">
        <v>448.3</v>
      </c>
      <c r="M75" s="131">
        <v>1.5097</v>
      </c>
      <c r="N75" s="131">
        <v>0.249</v>
      </c>
      <c r="O75" s="131">
        <v>1.7586999999999999</v>
      </c>
      <c r="P75" s="63">
        <v>3933</v>
      </c>
      <c r="Q75" s="24">
        <f t="shared" si="54"/>
        <v>-2.5811447376911683</v>
      </c>
      <c r="R75" s="24">
        <f t="shared" si="55"/>
        <v>-0.79681274900398469</v>
      </c>
      <c r="S75" s="24">
        <f t="shared" si="32"/>
        <v>-2.3324262786694083</v>
      </c>
      <c r="T75" s="24">
        <f t="shared" si="33"/>
        <v>-2.3294071382149757</v>
      </c>
      <c r="U75" s="115"/>
      <c r="V75" s="109">
        <f t="shared" si="34"/>
        <v>-3.211517165005537</v>
      </c>
      <c r="W75" s="109">
        <f t="shared" si="35"/>
        <v>-8.211517165005537</v>
      </c>
      <c r="X75" s="109">
        <f t="shared" si="36"/>
        <v>1.788482834994463</v>
      </c>
      <c r="Y75" s="109">
        <f t="shared" si="37"/>
        <v>-11.147199249394486</v>
      </c>
      <c r="Z75" s="109">
        <f t="shared" si="38"/>
        <v>4.7241649193834121</v>
      </c>
      <c r="AA75" s="109">
        <f t="shared" si="39"/>
        <v>1.0610079575596938</v>
      </c>
      <c r="AB75" s="109">
        <f t="shared" si="40"/>
        <v>-3.9389920424403062</v>
      </c>
      <c r="AC75" s="109">
        <f t="shared" si="41"/>
        <v>6.0610079575596938</v>
      </c>
      <c r="AD75" s="109">
        <f t="shared" si="42"/>
        <v>-26.286548990584826</v>
      </c>
      <c r="AE75" s="109">
        <f t="shared" si="43"/>
        <v>28.40856490570421</v>
      </c>
      <c r="AF75" s="109">
        <f t="shared" si="44"/>
        <v>-2.9702970297029725</v>
      </c>
      <c r="AG75" s="109">
        <f t="shared" si="45"/>
        <v>-7.9702970297029729</v>
      </c>
      <c r="AH75" s="109">
        <f t="shared" si="46"/>
        <v>2.0297029702970275</v>
      </c>
      <c r="AI75" s="109">
        <f t="shared" si="47"/>
        <v>-16.033419481020328</v>
      </c>
      <c r="AJ75" s="109">
        <f t="shared" si="48"/>
        <v>10.092825421614384</v>
      </c>
      <c r="AK75" s="109">
        <f t="shared" si="49"/>
        <v>-3.0219856758152299</v>
      </c>
      <c r="AL75" s="109">
        <f t="shared" si="50"/>
        <v>-8.0219856758152304</v>
      </c>
      <c r="AM75" s="109">
        <f t="shared" si="51"/>
        <v>1.9780143241847701</v>
      </c>
      <c r="AN75" s="109">
        <f t="shared" si="52"/>
        <v>-16.323824860337844</v>
      </c>
      <c r="AO75" s="109">
        <f t="shared" si="53"/>
        <v>10.279853508707383</v>
      </c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  <c r="BG75" s="27"/>
      <c r="BH75" s="27"/>
      <c r="BI75" s="27"/>
      <c r="BJ75" s="27"/>
      <c r="BK75" s="27"/>
      <c r="BL75" s="27"/>
      <c r="BM75" s="27"/>
      <c r="BN75" s="27"/>
      <c r="BO75" s="27"/>
      <c r="BP75" s="27"/>
      <c r="BQ75" s="27"/>
      <c r="BR75" s="27"/>
      <c r="BS75" s="27"/>
      <c r="BT75" s="27"/>
      <c r="BU75" s="27"/>
      <c r="BV75" s="27"/>
      <c r="BW75" s="27"/>
      <c r="BX75" s="27"/>
      <c r="BY75" s="27"/>
      <c r="BZ75" s="27"/>
      <c r="CA75" s="27"/>
      <c r="CB75" s="27"/>
      <c r="CC75" s="27"/>
      <c r="CD75" s="27"/>
      <c r="CE75" s="27"/>
      <c r="CF75" s="27"/>
      <c r="CG75" s="27"/>
      <c r="CH75" s="27"/>
      <c r="CI75" s="27"/>
      <c r="CJ75" s="27"/>
      <c r="CK75" s="27"/>
      <c r="CL75" s="27"/>
      <c r="CM75" s="27"/>
      <c r="CN75" s="27"/>
      <c r="CO75" s="27"/>
      <c r="CP75" s="27"/>
      <c r="CQ75" s="27"/>
      <c r="CR75" s="27"/>
      <c r="CS75" s="27"/>
      <c r="CT75" s="27"/>
      <c r="CU75" s="27"/>
      <c r="CV75" s="27"/>
      <c r="CW75" s="27"/>
      <c r="CX75" s="27"/>
      <c r="CY75" s="27"/>
      <c r="CZ75" s="27"/>
      <c r="DA75" s="27"/>
      <c r="DB75" s="27"/>
      <c r="DC75" s="27"/>
      <c r="DD75" s="27"/>
      <c r="DE75" s="27"/>
      <c r="DF75" s="27"/>
      <c r="DG75" s="27"/>
      <c r="DH75" s="27"/>
      <c r="DI75" s="27"/>
      <c r="DJ75" s="27"/>
      <c r="DK75" s="27"/>
      <c r="DL75" s="27"/>
      <c r="DM75" s="27"/>
      <c r="DN75" s="27"/>
      <c r="DO75" s="27"/>
      <c r="DP75" s="27"/>
      <c r="DQ75" s="27"/>
      <c r="DR75" s="27"/>
      <c r="DS75" s="27"/>
      <c r="DT75" s="27"/>
      <c r="DU75" s="27"/>
      <c r="DV75" s="27"/>
      <c r="DW75" s="27"/>
      <c r="DX75" s="27"/>
    </row>
    <row r="76" spans="1:128" s="27" customFormat="1" x14ac:dyDescent="0.25">
      <c r="A76" s="153" t="s">
        <v>19</v>
      </c>
      <c r="B76" s="36" t="s">
        <v>67</v>
      </c>
      <c r="C76" s="153" t="s">
        <v>28</v>
      </c>
      <c r="D76" s="26">
        <v>1</v>
      </c>
      <c r="E76" s="90">
        <v>446.17529999999999</v>
      </c>
      <c r="F76" s="90">
        <f t="shared" si="29"/>
        <v>446.2</v>
      </c>
      <c r="G76" s="149">
        <v>1.29E-2</v>
      </c>
      <c r="H76" s="149">
        <v>1.18E-2</v>
      </c>
      <c r="I76" s="154">
        <f t="shared" si="30"/>
        <v>2.47E-2</v>
      </c>
      <c r="J76" s="90">
        <f t="shared" si="31"/>
        <v>55.358250442021252</v>
      </c>
      <c r="K76" s="158">
        <v>446</v>
      </c>
      <c r="L76" s="158">
        <v>446</v>
      </c>
      <c r="M76" s="131">
        <v>1.24E-2</v>
      </c>
      <c r="N76" s="131">
        <v>1.2200000000000001E-2</v>
      </c>
      <c r="O76" s="131">
        <v>2.46E-2</v>
      </c>
      <c r="P76" s="159">
        <v>55</v>
      </c>
      <c r="Q76" s="155">
        <f t="shared" si="54"/>
        <v>-3.8759689922480653</v>
      </c>
      <c r="R76" s="155">
        <f t="shared" si="55"/>
        <v>3.3898305084745854</v>
      </c>
      <c r="S76" s="155">
        <f t="shared" si="32"/>
        <v>-0.4048582995951393</v>
      </c>
      <c r="T76" s="155">
        <f t="shared" si="33"/>
        <v>-0.64714914066234908</v>
      </c>
      <c r="U76" s="115"/>
      <c r="V76" s="109">
        <f t="shared" si="34"/>
        <v>-3.211517165005537</v>
      </c>
      <c r="W76" s="109">
        <f t="shared" si="35"/>
        <v>-8.211517165005537</v>
      </c>
      <c r="X76" s="109">
        <f t="shared" si="36"/>
        <v>1.788482834994463</v>
      </c>
      <c r="Y76" s="109">
        <f t="shared" si="37"/>
        <v>-11.147199249394486</v>
      </c>
      <c r="Z76" s="109">
        <f t="shared" si="38"/>
        <v>4.7241649193834121</v>
      </c>
      <c r="AA76" s="109">
        <f t="shared" si="39"/>
        <v>1.0610079575596938</v>
      </c>
      <c r="AB76" s="109">
        <f t="shared" si="40"/>
        <v>-3.9389920424403062</v>
      </c>
      <c r="AC76" s="109">
        <f t="shared" si="41"/>
        <v>6.0610079575596938</v>
      </c>
      <c r="AD76" s="109">
        <f t="shared" si="42"/>
        <v>-26.286548990584826</v>
      </c>
      <c r="AE76" s="109">
        <f t="shared" si="43"/>
        <v>28.40856490570421</v>
      </c>
      <c r="AF76" s="109">
        <f t="shared" si="44"/>
        <v>-2.9702970297029725</v>
      </c>
      <c r="AG76" s="109">
        <f t="shared" si="45"/>
        <v>-7.9702970297029729</v>
      </c>
      <c r="AH76" s="109">
        <f t="shared" si="46"/>
        <v>2.0297029702970275</v>
      </c>
      <c r="AI76" s="109">
        <f t="shared" si="47"/>
        <v>-16.033419481020328</v>
      </c>
      <c r="AJ76" s="109">
        <f t="shared" si="48"/>
        <v>10.092825421614384</v>
      </c>
      <c r="AK76" s="109">
        <f t="shared" si="49"/>
        <v>-3.0219856758152299</v>
      </c>
      <c r="AL76" s="109">
        <f t="shared" si="50"/>
        <v>-8.0219856758152304</v>
      </c>
      <c r="AM76" s="109">
        <f t="shared" si="51"/>
        <v>1.9780143241847701</v>
      </c>
      <c r="AN76" s="109">
        <f t="shared" si="52"/>
        <v>-16.323824860337844</v>
      </c>
      <c r="AO76" s="109">
        <f t="shared" si="53"/>
        <v>10.279853508707383</v>
      </c>
    </row>
    <row r="77" spans="1:128" s="27" customFormat="1" x14ac:dyDescent="0.25">
      <c r="A77" s="153" t="s">
        <v>19</v>
      </c>
      <c r="B77" s="36" t="s">
        <v>67</v>
      </c>
      <c r="C77" s="153" t="s">
        <v>28</v>
      </c>
      <c r="D77" s="26">
        <v>2</v>
      </c>
      <c r="E77" s="90">
        <v>445.86789999999996</v>
      </c>
      <c r="F77" s="90">
        <f t="shared" si="29"/>
        <v>445.9</v>
      </c>
      <c r="G77" s="149">
        <v>2.0799999999999999E-2</v>
      </c>
      <c r="H77" s="149">
        <v>1.1299999999999999E-2</v>
      </c>
      <c r="I77" s="154">
        <f t="shared" si="30"/>
        <v>3.2099999999999997E-2</v>
      </c>
      <c r="J77" s="90">
        <f t="shared" si="31"/>
        <v>71.992462128517289</v>
      </c>
      <c r="K77" s="158">
        <v>445.7</v>
      </c>
      <c r="L77" s="158">
        <v>445.7</v>
      </c>
      <c r="M77" s="131">
        <v>2.0500000000000001E-2</v>
      </c>
      <c r="N77" s="131">
        <v>8.6999999999999994E-3</v>
      </c>
      <c r="O77" s="131">
        <v>2.92E-2</v>
      </c>
      <c r="P77" s="159">
        <v>66</v>
      </c>
      <c r="Q77" s="155">
        <f t="shared" si="54"/>
        <v>-1.4423076923076836</v>
      </c>
      <c r="R77" s="155">
        <f t="shared" si="55"/>
        <v>-23.008849557522122</v>
      </c>
      <c r="S77" s="155">
        <f t="shared" si="32"/>
        <v>-9.0342679127725756</v>
      </c>
      <c r="T77" s="155">
        <f t="shared" si="33"/>
        <v>-8.3237355013915888</v>
      </c>
      <c r="U77" s="115"/>
      <c r="V77" s="109">
        <f t="shared" si="34"/>
        <v>-3.211517165005537</v>
      </c>
      <c r="W77" s="109">
        <f t="shared" si="35"/>
        <v>-8.211517165005537</v>
      </c>
      <c r="X77" s="109">
        <f t="shared" si="36"/>
        <v>1.788482834994463</v>
      </c>
      <c r="Y77" s="109">
        <f t="shared" si="37"/>
        <v>-11.147199249394486</v>
      </c>
      <c r="Z77" s="109">
        <f t="shared" si="38"/>
        <v>4.7241649193834121</v>
      </c>
      <c r="AA77" s="109">
        <f t="shared" si="39"/>
        <v>1.0610079575596938</v>
      </c>
      <c r="AB77" s="109">
        <f t="shared" si="40"/>
        <v>-3.9389920424403062</v>
      </c>
      <c r="AC77" s="109">
        <f t="shared" si="41"/>
        <v>6.0610079575596938</v>
      </c>
      <c r="AD77" s="109">
        <f t="shared" si="42"/>
        <v>-26.286548990584826</v>
      </c>
      <c r="AE77" s="109">
        <f t="shared" si="43"/>
        <v>28.40856490570421</v>
      </c>
      <c r="AF77" s="109">
        <f t="shared" si="44"/>
        <v>-2.9702970297029725</v>
      </c>
      <c r="AG77" s="109">
        <f t="shared" si="45"/>
        <v>-7.9702970297029729</v>
      </c>
      <c r="AH77" s="109">
        <f t="shared" si="46"/>
        <v>2.0297029702970275</v>
      </c>
      <c r="AI77" s="109">
        <f t="shared" si="47"/>
        <v>-16.033419481020328</v>
      </c>
      <c r="AJ77" s="109">
        <f t="shared" si="48"/>
        <v>10.092825421614384</v>
      </c>
      <c r="AK77" s="109">
        <f t="shared" si="49"/>
        <v>-3.0219856758152299</v>
      </c>
      <c r="AL77" s="109">
        <f t="shared" si="50"/>
        <v>-8.0219856758152304</v>
      </c>
      <c r="AM77" s="109">
        <f t="shared" si="51"/>
        <v>1.9780143241847701</v>
      </c>
      <c r="AN77" s="109">
        <f t="shared" si="52"/>
        <v>-16.323824860337844</v>
      </c>
      <c r="AO77" s="109">
        <f t="shared" si="53"/>
        <v>10.279853508707383</v>
      </c>
    </row>
    <row r="78" spans="1:128" s="27" customFormat="1" x14ac:dyDescent="0.25">
      <c r="A78" s="153" t="s">
        <v>19</v>
      </c>
      <c r="B78" s="36" t="s">
        <v>67</v>
      </c>
      <c r="C78" s="153" t="s">
        <v>28</v>
      </c>
      <c r="D78" s="26">
        <v>3</v>
      </c>
      <c r="E78" s="90">
        <v>447.55649999999997</v>
      </c>
      <c r="F78" s="90">
        <f t="shared" si="29"/>
        <v>447.59999999999997</v>
      </c>
      <c r="G78" s="149">
        <v>3.32E-2</v>
      </c>
      <c r="H78" s="149">
        <v>1.03E-2</v>
      </c>
      <c r="I78" s="154">
        <f t="shared" si="30"/>
        <v>4.3499999999999997E-2</v>
      </c>
      <c r="J78" s="90">
        <f t="shared" si="31"/>
        <v>97.190867607044993</v>
      </c>
      <c r="K78" s="158">
        <v>447.4</v>
      </c>
      <c r="L78" s="158">
        <v>447.4</v>
      </c>
      <c r="M78" s="131">
        <v>3.3300000000000003E-2</v>
      </c>
      <c r="N78" s="131">
        <v>1.09E-2</v>
      </c>
      <c r="O78" s="131">
        <v>4.4200000000000003E-2</v>
      </c>
      <c r="P78" s="159">
        <v>99</v>
      </c>
      <c r="Q78" s="155">
        <f t="shared" si="54"/>
        <v>0.30120481927711706</v>
      </c>
      <c r="R78" s="155">
        <f t="shared" si="55"/>
        <v>5.8252427184466002</v>
      </c>
      <c r="S78" s="155">
        <f t="shared" si="32"/>
        <v>1.6091954022988648</v>
      </c>
      <c r="T78" s="155">
        <f t="shared" si="33"/>
        <v>1.8614222071455921</v>
      </c>
      <c r="U78" s="115"/>
      <c r="V78" s="109">
        <f t="shared" si="34"/>
        <v>-3.211517165005537</v>
      </c>
      <c r="W78" s="109">
        <f t="shared" si="35"/>
        <v>-8.211517165005537</v>
      </c>
      <c r="X78" s="109">
        <f t="shared" si="36"/>
        <v>1.788482834994463</v>
      </c>
      <c r="Y78" s="109">
        <f t="shared" si="37"/>
        <v>-11.147199249394486</v>
      </c>
      <c r="Z78" s="109">
        <f t="shared" si="38"/>
        <v>4.7241649193834121</v>
      </c>
      <c r="AA78" s="109">
        <f t="shared" si="39"/>
        <v>1.0610079575596938</v>
      </c>
      <c r="AB78" s="109">
        <f t="shared" si="40"/>
        <v>-3.9389920424403062</v>
      </c>
      <c r="AC78" s="109">
        <f t="shared" si="41"/>
        <v>6.0610079575596938</v>
      </c>
      <c r="AD78" s="109">
        <f t="shared" si="42"/>
        <v>-26.286548990584826</v>
      </c>
      <c r="AE78" s="109">
        <f t="shared" si="43"/>
        <v>28.40856490570421</v>
      </c>
      <c r="AF78" s="109">
        <f t="shared" si="44"/>
        <v>-2.9702970297029725</v>
      </c>
      <c r="AG78" s="109">
        <f t="shared" si="45"/>
        <v>-7.9702970297029729</v>
      </c>
      <c r="AH78" s="109">
        <f t="shared" si="46"/>
        <v>2.0297029702970275</v>
      </c>
      <c r="AI78" s="109">
        <f t="shared" si="47"/>
        <v>-16.033419481020328</v>
      </c>
      <c r="AJ78" s="109">
        <f t="shared" si="48"/>
        <v>10.092825421614384</v>
      </c>
      <c r="AK78" s="109">
        <f t="shared" si="49"/>
        <v>-3.0219856758152299</v>
      </c>
      <c r="AL78" s="109">
        <f t="shared" si="50"/>
        <v>-8.0219856758152304</v>
      </c>
      <c r="AM78" s="109">
        <f t="shared" si="51"/>
        <v>1.9780143241847701</v>
      </c>
      <c r="AN78" s="109">
        <f t="shared" si="52"/>
        <v>-16.323824860337844</v>
      </c>
      <c r="AO78" s="109">
        <f t="shared" si="53"/>
        <v>10.279853508707383</v>
      </c>
    </row>
    <row r="79" spans="1:128" s="27" customFormat="1" x14ac:dyDescent="0.25">
      <c r="A79" s="153" t="s">
        <v>19</v>
      </c>
      <c r="B79" s="36" t="s">
        <v>67</v>
      </c>
      <c r="C79" s="153" t="s">
        <v>28</v>
      </c>
      <c r="D79" s="26">
        <v>4</v>
      </c>
      <c r="E79" s="90">
        <v>447.04829999999998</v>
      </c>
      <c r="F79" s="90">
        <f t="shared" si="29"/>
        <v>447.09999999999997</v>
      </c>
      <c r="G79" s="149">
        <v>4.1099999999999998E-2</v>
      </c>
      <c r="H79" s="149">
        <v>1.06E-2</v>
      </c>
      <c r="I79" s="154">
        <f t="shared" si="30"/>
        <v>5.1699999999999996E-2</v>
      </c>
      <c r="J79" s="90">
        <f t="shared" si="31"/>
        <v>115.64241221963908</v>
      </c>
      <c r="K79" s="158">
        <v>446.8</v>
      </c>
      <c r="L79" s="158">
        <v>446.9</v>
      </c>
      <c r="M79" s="131">
        <v>3.9399999999999998E-2</v>
      </c>
      <c r="N79" s="131">
        <v>1.2200000000000001E-2</v>
      </c>
      <c r="O79" s="131">
        <v>5.16E-2</v>
      </c>
      <c r="P79" s="159">
        <v>115</v>
      </c>
      <c r="Q79" s="155">
        <f t="shared" si="54"/>
        <v>-4.1362530413625311</v>
      </c>
      <c r="R79" s="155">
        <f t="shared" si="55"/>
        <v>15.094339622641517</v>
      </c>
      <c r="S79" s="155">
        <f t="shared" si="32"/>
        <v>-0.19342359767890896</v>
      </c>
      <c r="T79" s="155">
        <f t="shared" si="33"/>
        <v>-0.55551610115063454</v>
      </c>
      <c r="U79" s="115"/>
      <c r="V79" s="109">
        <f t="shared" si="34"/>
        <v>-3.211517165005537</v>
      </c>
      <c r="W79" s="109">
        <f t="shared" si="35"/>
        <v>-8.211517165005537</v>
      </c>
      <c r="X79" s="109">
        <f t="shared" si="36"/>
        <v>1.788482834994463</v>
      </c>
      <c r="Y79" s="109">
        <f t="shared" si="37"/>
        <v>-11.147199249394486</v>
      </c>
      <c r="Z79" s="109">
        <f t="shared" si="38"/>
        <v>4.7241649193834121</v>
      </c>
      <c r="AA79" s="109">
        <f t="shared" si="39"/>
        <v>1.0610079575596938</v>
      </c>
      <c r="AB79" s="109">
        <f t="shared" si="40"/>
        <v>-3.9389920424403062</v>
      </c>
      <c r="AC79" s="109">
        <f t="shared" si="41"/>
        <v>6.0610079575596938</v>
      </c>
      <c r="AD79" s="109">
        <f t="shared" si="42"/>
        <v>-26.286548990584826</v>
      </c>
      <c r="AE79" s="109">
        <f t="shared" si="43"/>
        <v>28.40856490570421</v>
      </c>
      <c r="AF79" s="109">
        <f t="shared" si="44"/>
        <v>-2.9702970297029725</v>
      </c>
      <c r="AG79" s="109">
        <f t="shared" si="45"/>
        <v>-7.9702970297029729</v>
      </c>
      <c r="AH79" s="109">
        <f t="shared" si="46"/>
        <v>2.0297029702970275</v>
      </c>
      <c r="AI79" s="109">
        <f t="shared" si="47"/>
        <v>-16.033419481020328</v>
      </c>
      <c r="AJ79" s="109">
        <f t="shared" si="48"/>
        <v>10.092825421614384</v>
      </c>
      <c r="AK79" s="109">
        <f t="shared" si="49"/>
        <v>-3.0219856758152299</v>
      </c>
      <c r="AL79" s="109">
        <f t="shared" si="50"/>
        <v>-8.0219856758152304</v>
      </c>
      <c r="AM79" s="109">
        <f t="shared" si="51"/>
        <v>1.9780143241847701</v>
      </c>
      <c r="AN79" s="109">
        <f t="shared" si="52"/>
        <v>-16.323824860337844</v>
      </c>
      <c r="AO79" s="109">
        <f t="shared" si="53"/>
        <v>10.279853508707383</v>
      </c>
    </row>
    <row r="80" spans="1:128" s="27" customFormat="1" x14ac:dyDescent="0.25">
      <c r="A80" s="153" t="s">
        <v>19</v>
      </c>
      <c r="B80" s="36" t="s">
        <v>67</v>
      </c>
      <c r="C80" s="153" t="s">
        <v>28</v>
      </c>
      <c r="D80" s="26">
        <v>5</v>
      </c>
      <c r="E80" s="90">
        <v>446.29700000000003</v>
      </c>
      <c r="F80" s="90">
        <f t="shared" si="29"/>
        <v>446.40000000000003</v>
      </c>
      <c r="G80" s="149">
        <v>9.0300000000000005E-2</v>
      </c>
      <c r="H80" s="149">
        <v>1.2699999999999999E-2</v>
      </c>
      <c r="I80" s="154">
        <f t="shared" si="30"/>
        <v>0.10300000000000001</v>
      </c>
      <c r="J80" s="90">
        <f t="shared" si="31"/>
        <v>230.76791949513606</v>
      </c>
      <c r="K80" s="158">
        <v>446.1</v>
      </c>
      <c r="L80" s="158">
        <v>446.2</v>
      </c>
      <c r="M80" s="131">
        <v>8.7400000000000005E-2</v>
      </c>
      <c r="N80" s="131">
        <v>1.32E-2</v>
      </c>
      <c r="O80" s="131">
        <v>0.10059999999999999</v>
      </c>
      <c r="P80" s="159">
        <v>225</v>
      </c>
      <c r="Q80" s="155">
        <f t="shared" si="54"/>
        <v>-3.211517165005537</v>
      </c>
      <c r="R80" s="155">
        <f t="shared" si="55"/>
        <v>3.9370078740157513</v>
      </c>
      <c r="S80" s="155">
        <f t="shared" si="32"/>
        <v>-2.3300970873786535</v>
      </c>
      <c r="T80" s="155">
        <f t="shared" si="33"/>
        <v>-2.4994459835469578</v>
      </c>
      <c r="U80" s="115"/>
      <c r="V80" s="109">
        <f t="shared" si="34"/>
        <v>-3.211517165005537</v>
      </c>
      <c r="W80" s="109">
        <f t="shared" si="35"/>
        <v>-8.211517165005537</v>
      </c>
      <c r="X80" s="109">
        <f t="shared" si="36"/>
        <v>1.788482834994463</v>
      </c>
      <c r="Y80" s="109">
        <f t="shared" si="37"/>
        <v>-11.147199249394486</v>
      </c>
      <c r="Z80" s="109">
        <f t="shared" si="38"/>
        <v>4.7241649193834121</v>
      </c>
      <c r="AA80" s="109">
        <f t="shared" si="39"/>
        <v>1.0610079575596938</v>
      </c>
      <c r="AB80" s="109">
        <f t="shared" si="40"/>
        <v>-3.9389920424403062</v>
      </c>
      <c r="AC80" s="109">
        <f t="shared" si="41"/>
        <v>6.0610079575596938</v>
      </c>
      <c r="AD80" s="109">
        <f t="shared" si="42"/>
        <v>-26.286548990584826</v>
      </c>
      <c r="AE80" s="109">
        <f t="shared" si="43"/>
        <v>28.40856490570421</v>
      </c>
      <c r="AF80" s="109">
        <f t="shared" si="44"/>
        <v>-2.9702970297029725</v>
      </c>
      <c r="AG80" s="109">
        <f t="shared" si="45"/>
        <v>-7.9702970297029729</v>
      </c>
      <c r="AH80" s="109">
        <f t="shared" si="46"/>
        <v>2.0297029702970275</v>
      </c>
      <c r="AI80" s="109">
        <f t="shared" si="47"/>
        <v>-16.033419481020328</v>
      </c>
      <c r="AJ80" s="109">
        <f t="shared" si="48"/>
        <v>10.092825421614384</v>
      </c>
      <c r="AK80" s="109">
        <f t="shared" si="49"/>
        <v>-3.0219856758152299</v>
      </c>
      <c r="AL80" s="109">
        <f t="shared" si="50"/>
        <v>-8.0219856758152304</v>
      </c>
      <c r="AM80" s="109">
        <f t="shared" si="51"/>
        <v>1.9780143241847701</v>
      </c>
      <c r="AN80" s="109">
        <f t="shared" si="52"/>
        <v>-16.323824860337844</v>
      </c>
      <c r="AO80" s="109">
        <f t="shared" si="53"/>
        <v>10.279853508707383</v>
      </c>
    </row>
    <row r="81" spans="1:128" s="27" customFormat="1" x14ac:dyDescent="0.25">
      <c r="A81" s="153" t="s">
        <v>19</v>
      </c>
      <c r="B81" s="36" t="s">
        <v>67</v>
      </c>
      <c r="C81" s="153" t="s">
        <v>28</v>
      </c>
      <c r="D81" s="26">
        <v>6</v>
      </c>
      <c r="E81" s="90">
        <v>447.3587</v>
      </c>
      <c r="F81" s="90">
        <f t="shared" si="29"/>
        <v>447.5</v>
      </c>
      <c r="G81" s="149">
        <v>0.1208</v>
      </c>
      <c r="H81" s="149">
        <v>2.0500000000000001E-2</v>
      </c>
      <c r="I81" s="154">
        <f t="shared" si="30"/>
        <v>0.14130000000000001</v>
      </c>
      <c r="J81" s="90">
        <f t="shared" si="31"/>
        <v>315.81627842751993</v>
      </c>
      <c r="K81" s="158">
        <v>447.2</v>
      </c>
      <c r="L81" s="158">
        <v>447.3</v>
      </c>
      <c r="M81" s="131">
        <v>0.1171</v>
      </c>
      <c r="N81" s="131">
        <v>2.1399999999999999E-2</v>
      </c>
      <c r="O81" s="131">
        <v>0.13850000000000001</v>
      </c>
      <c r="P81" s="159">
        <v>310</v>
      </c>
      <c r="Q81" s="155">
        <f t="shared" si="54"/>
        <v>-3.0629139072847753</v>
      </c>
      <c r="R81" s="155">
        <f t="shared" si="55"/>
        <v>4.3902439024390141</v>
      </c>
      <c r="S81" s="155">
        <f t="shared" si="32"/>
        <v>-1.9815994338287308</v>
      </c>
      <c r="T81" s="155">
        <f t="shared" si="33"/>
        <v>-1.8416651784004774</v>
      </c>
      <c r="U81" s="115"/>
      <c r="V81" s="109">
        <f t="shared" si="34"/>
        <v>-3.211517165005537</v>
      </c>
      <c r="W81" s="109">
        <f t="shared" si="35"/>
        <v>-8.211517165005537</v>
      </c>
      <c r="X81" s="109">
        <f t="shared" si="36"/>
        <v>1.788482834994463</v>
      </c>
      <c r="Y81" s="109">
        <f t="shared" si="37"/>
        <v>-11.147199249394486</v>
      </c>
      <c r="Z81" s="109">
        <f t="shared" si="38"/>
        <v>4.7241649193834121</v>
      </c>
      <c r="AA81" s="109">
        <f t="shared" si="39"/>
        <v>1.0610079575596938</v>
      </c>
      <c r="AB81" s="109">
        <f t="shared" si="40"/>
        <v>-3.9389920424403062</v>
      </c>
      <c r="AC81" s="109">
        <f t="shared" si="41"/>
        <v>6.0610079575596938</v>
      </c>
      <c r="AD81" s="109">
        <f t="shared" si="42"/>
        <v>-26.286548990584826</v>
      </c>
      <c r="AE81" s="109">
        <f t="shared" si="43"/>
        <v>28.40856490570421</v>
      </c>
      <c r="AF81" s="109">
        <f t="shared" si="44"/>
        <v>-2.9702970297029725</v>
      </c>
      <c r="AG81" s="109">
        <f t="shared" si="45"/>
        <v>-7.9702970297029729</v>
      </c>
      <c r="AH81" s="109">
        <f t="shared" si="46"/>
        <v>2.0297029702970275</v>
      </c>
      <c r="AI81" s="109">
        <f t="shared" si="47"/>
        <v>-16.033419481020328</v>
      </c>
      <c r="AJ81" s="109">
        <f t="shared" si="48"/>
        <v>10.092825421614384</v>
      </c>
      <c r="AK81" s="109">
        <f t="shared" si="49"/>
        <v>-3.0219856758152299</v>
      </c>
      <c r="AL81" s="109">
        <f t="shared" si="50"/>
        <v>-8.0219856758152304</v>
      </c>
      <c r="AM81" s="109">
        <f t="shared" si="51"/>
        <v>1.9780143241847701</v>
      </c>
      <c r="AN81" s="109">
        <f t="shared" si="52"/>
        <v>-16.323824860337844</v>
      </c>
      <c r="AO81" s="109">
        <f t="shared" si="53"/>
        <v>10.279853508707383</v>
      </c>
    </row>
    <row r="82" spans="1:128" s="27" customFormat="1" x14ac:dyDescent="0.25">
      <c r="A82" s="153" t="s">
        <v>19</v>
      </c>
      <c r="B82" s="36" t="s">
        <v>67</v>
      </c>
      <c r="C82" s="153" t="s">
        <v>28</v>
      </c>
      <c r="D82" s="26">
        <v>7</v>
      </c>
      <c r="E82" s="90">
        <v>447.41019999999997</v>
      </c>
      <c r="F82" s="90">
        <f t="shared" si="29"/>
        <v>447.7</v>
      </c>
      <c r="G82" s="149">
        <v>0.24909999999999999</v>
      </c>
      <c r="H82" s="149">
        <v>4.07E-2</v>
      </c>
      <c r="I82" s="154">
        <f t="shared" si="30"/>
        <v>0.2898</v>
      </c>
      <c r="J82" s="90">
        <f t="shared" si="31"/>
        <v>647.56945620754664</v>
      </c>
      <c r="K82" s="158">
        <v>447.5</v>
      </c>
      <c r="L82" s="158">
        <v>447.5</v>
      </c>
      <c r="M82" s="131">
        <v>0.2392</v>
      </c>
      <c r="N82" s="131">
        <v>4.2000000000000003E-2</v>
      </c>
      <c r="O82" s="131">
        <v>0.28120000000000001</v>
      </c>
      <c r="P82" s="159">
        <v>628</v>
      </c>
      <c r="Q82" s="155">
        <f t="shared" si="54"/>
        <v>-3.9743075070252885</v>
      </c>
      <c r="R82" s="155">
        <f t="shared" si="55"/>
        <v>3.1941031941032003</v>
      </c>
      <c r="S82" s="155">
        <f t="shared" si="32"/>
        <v>-2.9675638371290534</v>
      </c>
      <c r="T82" s="155">
        <f t="shared" si="33"/>
        <v>-3.0219856758152299</v>
      </c>
      <c r="U82" s="115"/>
      <c r="V82" s="109">
        <f t="shared" si="34"/>
        <v>-3.211517165005537</v>
      </c>
      <c r="W82" s="109">
        <f t="shared" si="35"/>
        <v>-8.211517165005537</v>
      </c>
      <c r="X82" s="109">
        <f t="shared" si="36"/>
        <v>1.788482834994463</v>
      </c>
      <c r="Y82" s="109">
        <f t="shared" si="37"/>
        <v>-11.147199249394486</v>
      </c>
      <c r="Z82" s="109">
        <f t="shared" si="38"/>
        <v>4.7241649193834121</v>
      </c>
      <c r="AA82" s="109">
        <f t="shared" si="39"/>
        <v>1.0610079575596938</v>
      </c>
      <c r="AB82" s="109">
        <f t="shared" si="40"/>
        <v>-3.9389920424403062</v>
      </c>
      <c r="AC82" s="109">
        <f t="shared" si="41"/>
        <v>6.0610079575596938</v>
      </c>
      <c r="AD82" s="109">
        <f t="shared" si="42"/>
        <v>-26.286548990584826</v>
      </c>
      <c r="AE82" s="109">
        <f t="shared" si="43"/>
        <v>28.40856490570421</v>
      </c>
      <c r="AF82" s="109">
        <f t="shared" si="44"/>
        <v>-2.9702970297029725</v>
      </c>
      <c r="AG82" s="109">
        <f t="shared" si="45"/>
        <v>-7.9702970297029729</v>
      </c>
      <c r="AH82" s="109">
        <f t="shared" si="46"/>
        <v>2.0297029702970275</v>
      </c>
      <c r="AI82" s="109">
        <f t="shared" si="47"/>
        <v>-16.033419481020328</v>
      </c>
      <c r="AJ82" s="109">
        <f t="shared" si="48"/>
        <v>10.092825421614384</v>
      </c>
      <c r="AK82" s="109">
        <f t="shared" si="49"/>
        <v>-3.0219856758152299</v>
      </c>
      <c r="AL82" s="109">
        <f t="shared" si="50"/>
        <v>-8.0219856758152304</v>
      </c>
      <c r="AM82" s="109">
        <f t="shared" si="51"/>
        <v>1.9780143241847701</v>
      </c>
      <c r="AN82" s="109">
        <f t="shared" si="52"/>
        <v>-16.323824860337844</v>
      </c>
      <c r="AO82" s="109">
        <f t="shared" si="53"/>
        <v>10.279853508707383</v>
      </c>
    </row>
    <row r="83" spans="1:128" s="27" customFormat="1" x14ac:dyDescent="0.25">
      <c r="A83" s="153" t="s">
        <v>19</v>
      </c>
      <c r="B83" s="36" t="s">
        <v>67</v>
      </c>
      <c r="C83" s="153" t="s">
        <v>28</v>
      </c>
      <c r="D83" s="26">
        <v>8</v>
      </c>
      <c r="E83" s="90">
        <v>446.49170000000004</v>
      </c>
      <c r="F83" s="90">
        <f t="shared" si="29"/>
        <v>447</v>
      </c>
      <c r="G83" s="149">
        <v>0.43259999999999998</v>
      </c>
      <c r="H83" s="149">
        <v>7.5700000000000003E-2</v>
      </c>
      <c r="I83" s="154">
        <f t="shared" si="30"/>
        <v>0.50829999999999997</v>
      </c>
      <c r="J83" s="90">
        <f t="shared" si="31"/>
        <v>1137.9421408762305</v>
      </c>
      <c r="K83" s="158">
        <v>446.8</v>
      </c>
      <c r="L83" s="158">
        <v>446.8</v>
      </c>
      <c r="M83" s="131">
        <v>0.41549999999999998</v>
      </c>
      <c r="N83" s="131">
        <v>7.6999999999999999E-2</v>
      </c>
      <c r="O83" s="131">
        <v>0.49249999999999999</v>
      </c>
      <c r="P83" s="159">
        <v>1102</v>
      </c>
      <c r="Q83" s="155">
        <f t="shared" si="54"/>
        <v>-3.9528432732316237</v>
      </c>
      <c r="R83" s="155">
        <f t="shared" si="55"/>
        <v>1.7173051519154499</v>
      </c>
      <c r="S83" s="155">
        <f t="shared" si="32"/>
        <v>-3.1084005508557904</v>
      </c>
      <c r="T83" s="155">
        <f t="shared" si="33"/>
        <v>-3.1585209462894634</v>
      </c>
      <c r="U83" s="115"/>
      <c r="V83" s="109">
        <f t="shared" si="34"/>
        <v>-3.211517165005537</v>
      </c>
      <c r="W83" s="109">
        <f t="shared" si="35"/>
        <v>-8.211517165005537</v>
      </c>
      <c r="X83" s="109">
        <f t="shared" si="36"/>
        <v>1.788482834994463</v>
      </c>
      <c r="Y83" s="109">
        <f t="shared" si="37"/>
        <v>-11.147199249394486</v>
      </c>
      <c r="Z83" s="109">
        <f t="shared" si="38"/>
        <v>4.7241649193834121</v>
      </c>
      <c r="AA83" s="109">
        <f t="shared" si="39"/>
        <v>1.0610079575596938</v>
      </c>
      <c r="AB83" s="109">
        <f t="shared" si="40"/>
        <v>-3.9389920424403062</v>
      </c>
      <c r="AC83" s="109">
        <f t="shared" si="41"/>
        <v>6.0610079575596938</v>
      </c>
      <c r="AD83" s="109">
        <f t="shared" si="42"/>
        <v>-26.286548990584826</v>
      </c>
      <c r="AE83" s="109">
        <f t="shared" si="43"/>
        <v>28.40856490570421</v>
      </c>
      <c r="AF83" s="109">
        <f t="shared" si="44"/>
        <v>-2.9702970297029725</v>
      </c>
      <c r="AG83" s="109">
        <f t="shared" si="45"/>
        <v>-7.9702970297029729</v>
      </c>
      <c r="AH83" s="109">
        <f t="shared" si="46"/>
        <v>2.0297029702970275</v>
      </c>
      <c r="AI83" s="109">
        <f t="shared" si="47"/>
        <v>-16.033419481020328</v>
      </c>
      <c r="AJ83" s="109">
        <f t="shared" si="48"/>
        <v>10.092825421614384</v>
      </c>
      <c r="AK83" s="109">
        <f t="shared" si="49"/>
        <v>-3.0219856758152299</v>
      </c>
      <c r="AL83" s="109">
        <f t="shared" si="50"/>
        <v>-8.0219856758152304</v>
      </c>
      <c r="AM83" s="109">
        <f t="shared" si="51"/>
        <v>1.9780143241847701</v>
      </c>
      <c r="AN83" s="109">
        <f t="shared" si="52"/>
        <v>-16.323824860337844</v>
      </c>
      <c r="AO83" s="109">
        <f t="shared" si="53"/>
        <v>10.279853508707383</v>
      </c>
    </row>
    <row r="84" spans="1:128" s="27" customFormat="1" x14ac:dyDescent="0.25">
      <c r="A84" s="153" t="s">
        <v>19</v>
      </c>
      <c r="B84" s="36" t="s">
        <v>67</v>
      </c>
      <c r="C84" s="153" t="s">
        <v>28</v>
      </c>
      <c r="D84" s="26">
        <v>9</v>
      </c>
      <c r="E84" s="90">
        <v>446.37749999999994</v>
      </c>
      <c r="F84" s="90">
        <f t="shared" si="29"/>
        <v>448.19999999999993</v>
      </c>
      <c r="G84" s="149">
        <v>1.5709</v>
      </c>
      <c r="H84" s="149">
        <v>0.25159999999999999</v>
      </c>
      <c r="I84" s="154">
        <f t="shared" si="30"/>
        <v>1.8225</v>
      </c>
      <c r="J84" s="90">
        <f t="shared" si="31"/>
        <v>4076.5860111544976</v>
      </c>
      <c r="K84" s="158">
        <v>448</v>
      </c>
      <c r="L84" s="158">
        <v>448</v>
      </c>
      <c r="M84" s="131">
        <v>1.5203</v>
      </c>
      <c r="N84" s="131">
        <v>0.25609999999999999</v>
      </c>
      <c r="O84" s="131">
        <v>1.7764</v>
      </c>
      <c r="P84" s="159">
        <v>3965</v>
      </c>
      <c r="Q84" s="155">
        <f t="shared" si="54"/>
        <v>-3.2210834553440688</v>
      </c>
      <c r="R84" s="155">
        <f t="shared" si="55"/>
        <v>1.7885532591414961</v>
      </c>
      <c r="S84" s="155">
        <f t="shared" si="32"/>
        <v>-2.5294924554183829</v>
      </c>
      <c r="T84" s="155">
        <f t="shared" si="33"/>
        <v>-2.7372416735271132</v>
      </c>
      <c r="U84" s="115"/>
      <c r="V84" s="109">
        <f t="shared" si="34"/>
        <v>-3.211517165005537</v>
      </c>
      <c r="W84" s="109">
        <f t="shared" si="35"/>
        <v>-8.211517165005537</v>
      </c>
      <c r="X84" s="109">
        <f t="shared" si="36"/>
        <v>1.788482834994463</v>
      </c>
      <c r="Y84" s="109">
        <f t="shared" si="37"/>
        <v>-11.147199249394486</v>
      </c>
      <c r="Z84" s="109">
        <f t="shared" si="38"/>
        <v>4.7241649193834121</v>
      </c>
      <c r="AA84" s="109">
        <f t="shared" si="39"/>
        <v>1.0610079575596938</v>
      </c>
      <c r="AB84" s="109">
        <f t="shared" si="40"/>
        <v>-3.9389920424403062</v>
      </c>
      <c r="AC84" s="109">
        <f t="shared" si="41"/>
        <v>6.0610079575596938</v>
      </c>
      <c r="AD84" s="109">
        <f t="shared" si="42"/>
        <v>-26.286548990584826</v>
      </c>
      <c r="AE84" s="109">
        <f t="shared" si="43"/>
        <v>28.40856490570421</v>
      </c>
      <c r="AF84" s="109">
        <f t="shared" si="44"/>
        <v>-2.9702970297029725</v>
      </c>
      <c r="AG84" s="109">
        <f t="shared" si="45"/>
        <v>-7.9702970297029729</v>
      </c>
      <c r="AH84" s="109">
        <f t="shared" si="46"/>
        <v>2.0297029702970275</v>
      </c>
      <c r="AI84" s="109">
        <f t="shared" si="47"/>
        <v>-16.033419481020328</v>
      </c>
      <c r="AJ84" s="109">
        <f t="shared" si="48"/>
        <v>10.092825421614384</v>
      </c>
      <c r="AK84" s="109">
        <f t="shared" si="49"/>
        <v>-3.0219856758152299</v>
      </c>
      <c r="AL84" s="109">
        <f t="shared" si="50"/>
        <v>-8.0219856758152304</v>
      </c>
      <c r="AM84" s="109">
        <f t="shared" si="51"/>
        <v>1.9780143241847701</v>
      </c>
      <c r="AN84" s="109">
        <f t="shared" si="52"/>
        <v>-16.323824860337844</v>
      </c>
      <c r="AO84" s="109">
        <f t="shared" si="53"/>
        <v>10.279853508707383</v>
      </c>
    </row>
    <row r="85" spans="1:128" s="5" customFormat="1" x14ac:dyDescent="0.25">
      <c r="A85" s="22" t="s">
        <v>20</v>
      </c>
      <c r="B85" s="33" t="s">
        <v>68</v>
      </c>
      <c r="C85" s="5" t="s">
        <v>149</v>
      </c>
      <c r="D85" s="26">
        <v>1</v>
      </c>
      <c r="E85" s="90">
        <v>446.07650000000001</v>
      </c>
      <c r="F85" s="90">
        <f t="shared" si="29"/>
        <v>446.1</v>
      </c>
      <c r="G85" s="149">
        <v>1.2E-2</v>
      </c>
      <c r="H85" s="149">
        <v>1.15E-2</v>
      </c>
      <c r="I85" s="147">
        <f t="shared" si="30"/>
        <v>2.35E-2</v>
      </c>
      <c r="J85" s="91">
        <f t="shared" si="31"/>
        <v>52.68049945334527</v>
      </c>
      <c r="K85" s="59"/>
      <c r="L85" s="58">
        <v>446.1</v>
      </c>
      <c r="M85" s="131">
        <v>1.44E-2</v>
      </c>
      <c r="N85" s="131">
        <v>1.26E-2</v>
      </c>
      <c r="O85" s="131">
        <v>2.7E-2</v>
      </c>
      <c r="P85" s="63">
        <v>61</v>
      </c>
      <c r="Q85" s="24">
        <f t="shared" si="54"/>
        <v>19.999999999999996</v>
      </c>
      <c r="R85" s="24">
        <f t="shared" si="55"/>
        <v>9.5652173913043512</v>
      </c>
      <c r="S85" s="24">
        <f t="shared" si="32"/>
        <v>14.893617021276595</v>
      </c>
      <c r="T85" s="24">
        <f t="shared" si="33"/>
        <v>15.79237219271738</v>
      </c>
      <c r="U85" s="115"/>
      <c r="V85" s="109">
        <f t="shared" si="34"/>
        <v>-3.211517165005537</v>
      </c>
      <c r="W85" s="109">
        <f t="shared" si="35"/>
        <v>-8.211517165005537</v>
      </c>
      <c r="X85" s="109">
        <f t="shared" si="36"/>
        <v>1.788482834994463</v>
      </c>
      <c r="Y85" s="109">
        <f t="shared" si="37"/>
        <v>-11.147199249394486</v>
      </c>
      <c r="Z85" s="109">
        <f t="shared" si="38"/>
        <v>4.7241649193834121</v>
      </c>
      <c r="AA85" s="109">
        <f t="shared" si="39"/>
        <v>1.0610079575596938</v>
      </c>
      <c r="AB85" s="109">
        <f t="shared" si="40"/>
        <v>-3.9389920424403062</v>
      </c>
      <c r="AC85" s="109">
        <f t="shared" si="41"/>
        <v>6.0610079575596938</v>
      </c>
      <c r="AD85" s="109">
        <f t="shared" si="42"/>
        <v>-26.286548990584826</v>
      </c>
      <c r="AE85" s="109">
        <f t="shared" si="43"/>
        <v>28.40856490570421</v>
      </c>
      <c r="AF85" s="109">
        <f t="shared" si="44"/>
        <v>-2.9702970297029725</v>
      </c>
      <c r="AG85" s="109">
        <f t="shared" si="45"/>
        <v>-7.9702970297029729</v>
      </c>
      <c r="AH85" s="109">
        <f t="shared" si="46"/>
        <v>2.0297029702970275</v>
      </c>
      <c r="AI85" s="109">
        <f t="shared" si="47"/>
        <v>-16.033419481020328</v>
      </c>
      <c r="AJ85" s="109">
        <f t="shared" si="48"/>
        <v>10.092825421614384</v>
      </c>
      <c r="AK85" s="109">
        <f t="shared" si="49"/>
        <v>-3.0219856758152299</v>
      </c>
      <c r="AL85" s="109">
        <f t="shared" si="50"/>
        <v>-8.0219856758152304</v>
      </c>
      <c r="AM85" s="109">
        <f t="shared" si="51"/>
        <v>1.9780143241847701</v>
      </c>
      <c r="AN85" s="109">
        <f t="shared" si="52"/>
        <v>-16.323824860337844</v>
      </c>
      <c r="AO85" s="109">
        <f t="shared" si="53"/>
        <v>10.279853508707383</v>
      </c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27"/>
      <c r="BD85" s="27"/>
      <c r="BE85" s="27"/>
      <c r="BF85" s="27"/>
      <c r="BG85" s="27"/>
      <c r="BH85" s="27"/>
      <c r="BI85" s="27"/>
      <c r="BJ85" s="27"/>
      <c r="BK85" s="27"/>
      <c r="BL85" s="27"/>
      <c r="BM85" s="27"/>
      <c r="BN85" s="27"/>
      <c r="BO85" s="27"/>
      <c r="BP85" s="27"/>
      <c r="BQ85" s="27"/>
      <c r="BR85" s="27"/>
      <c r="BS85" s="27"/>
      <c r="BT85" s="27"/>
      <c r="BU85" s="27"/>
      <c r="BV85" s="27"/>
      <c r="BW85" s="27"/>
      <c r="BX85" s="27"/>
      <c r="BY85" s="27"/>
      <c r="BZ85" s="27"/>
      <c r="CA85" s="27"/>
      <c r="CB85" s="27"/>
      <c r="CC85" s="27"/>
      <c r="CD85" s="27"/>
      <c r="CE85" s="27"/>
      <c r="CF85" s="27"/>
      <c r="CG85" s="27"/>
      <c r="CH85" s="27"/>
      <c r="CI85" s="27"/>
      <c r="CJ85" s="27"/>
      <c r="CK85" s="27"/>
      <c r="CL85" s="27"/>
      <c r="CM85" s="27"/>
      <c r="CN85" s="27"/>
      <c r="CO85" s="27"/>
      <c r="CP85" s="27"/>
      <c r="CQ85" s="27"/>
      <c r="CR85" s="27"/>
      <c r="CS85" s="27"/>
      <c r="CT85" s="27"/>
      <c r="CU85" s="27"/>
      <c r="CV85" s="27"/>
      <c r="CW85" s="27"/>
      <c r="CX85" s="27"/>
      <c r="CY85" s="27"/>
      <c r="CZ85" s="27"/>
      <c r="DA85" s="27"/>
      <c r="DB85" s="27"/>
      <c r="DC85" s="27"/>
      <c r="DD85" s="27"/>
      <c r="DE85" s="27"/>
      <c r="DF85" s="27"/>
      <c r="DG85" s="27"/>
      <c r="DH85" s="27"/>
      <c r="DI85" s="27"/>
      <c r="DJ85" s="27"/>
      <c r="DK85" s="27"/>
      <c r="DL85" s="27"/>
      <c r="DM85" s="27"/>
      <c r="DN85" s="27"/>
      <c r="DO85" s="27"/>
      <c r="DP85" s="27"/>
      <c r="DQ85" s="27"/>
      <c r="DR85" s="27"/>
      <c r="DS85" s="27"/>
      <c r="DT85" s="27"/>
      <c r="DU85" s="27"/>
      <c r="DV85" s="27"/>
      <c r="DW85" s="27"/>
      <c r="DX85" s="27"/>
    </row>
    <row r="86" spans="1:128" s="5" customFormat="1" x14ac:dyDescent="0.25">
      <c r="A86" s="22" t="s">
        <v>20</v>
      </c>
      <c r="B86" s="33" t="s">
        <v>68</v>
      </c>
      <c r="C86" s="5" t="s">
        <v>149</v>
      </c>
      <c r="D86" s="26">
        <v>2</v>
      </c>
      <c r="E86" s="90">
        <v>447.26929999999999</v>
      </c>
      <c r="F86" s="90">
        <f t="shared" si="29"/>
        <v>447.3</v>
      </c>
      <c r="G86" s="149">
        <v>2.01E-2</v>
      </c>
      <c r="H86" s="149">
        <v>1.06E-2</v>
      </c>
      <c r="I86" s="147">
        <f t="shared" si="30"/>
        <v>3.0699999999999998E-2</v>
      </c>
      <c r="J86" s="91">
        <f t="shared" si="31"/>
        <v>68.636959467415636</v>
      </c>
      <c r="K86" s="59"/>
      <c r="L86" s="58">
        <v>447.2</v>
      </c>
      <c r="M86" s="131">
        <v>2.23E-2</v>
      </c>
      <c r="N86" s="131">
        <v>1.7000000000000001E-2</v>
      </c>
      <c r="O86" s="131">
        <v>3.9300000000000002E-2</v>
      </c>
      <c r="P86" s="63">
        <v>88</v>
      </c>
      <c r="Q86" s="24">
        <f t="shared" si="54"/>
        <v>10.945273631840799</v>
      </c>
      <c r="R86" s="24">
        <f t="shared" si="55"/>
        <v>60.377358490566046</v>
      </c>
      <c r="S86" s="24">
        <f t="shared" si="32"/>
        <v>28.013029315960924</v>
      </c>
      <c r="T86" s="24">
        <f t="shared" si="33"/>
        <v>28.210807534061406</v>
      </c>
      <c r="U86" s="115"/>
      <c r="V86" s="109">
        <f t="shared" si="34"/>
        <v>-3.211517165005537</v>
      </c>
      <c r="W86" s="109">
        <f t="shared" si="35"/>
        <v>-8.211517165005537</v>
      </c>
      <c r="X86" s="109">
        <f t="shared" si="36"/>
        <v>1.788482834994463</v>
      </c>
      <c r="Y86" s="109">
        <f t="shared" si="37"/>
        <v>-11.147199249394486</v>
      </c>
      <c r="Z86" s="109">
        <f t="shared" si="38"/>
        <v>4.7241649193834121</v>
      </c>
      <c r="AA86" s="109">
        <f t="shared" si="39"/>
        <v>1.0610079575596938</v>
      </c>
      <c r="AB86" s="109">
        <f t="shared" si="40"/>
        <v>-3.9389920424403062</v>
      </c>
      <c r="AC86" s="109">
        <f t="shared" si="41"/>
        <v>6.0610079575596938</v>
      </c>
      <c r="AD86" s="109">
        <f t="shared" si="42"/>
        <v>-26.286548990584826</v>
      </c>
      <c r="AE86" s="109">
        <f t="shared" si="43"/>
        <v>28.40856490570421</v>
      </c>
      <c r="AF86" s="109">
        <f t="shared" si="44"/>
        <v>-2.9702970297029725</v>
      </c>
      <c r="AG86" s="109">
        <f t="shared" si="45"/>
        <v>-7.9702970297029729</v>
      </c>
      <c r="AH86" s="109">
        <f t="shared" si="46"/>
        <v>2.0297029702970275</v>
      </c>
      <c r="AI86" s="109">
        <f t="shared" si="47"/>
        <v>-16.033419481020328</v>
      </c>
      <c r="AJ86" s="109">
        <f t="shared" si="48"/>
        <v>10.092825421614384</v>
      </c>
      <c r="AK86" s="109">
        <f t="shared" si="49"/>
        <v>-3.0219856758152299</v>
      </c>
      <c r="AL86" s="109">
        <f t="shared" si="50"/>
        <v>-8.0219856758152304</v>
      </c>
      <c r="AM86" s="109">
        <f t="shared" si="51"/>
        <v>1.9780143241847701</v>
      </c>
      <c r="AN86" s="109">
        <f t="shared" si="52"/>
        <v>-16.323824860337844</v>
      </c>
      <c r="AO86" s="109">
        <f t="shared" si="53"/>
        <v>10.279853508707383</v>
      </c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  <c r="BD86" s="27"/>
      <c r="BE86" s="27"/>
      <c r="BF86" s="27"/>
      <c r="BG86" s="27"/>
      <c r="BH86" s="27"/>
      <c r="BI86" s="27"/>
      <c r="BJ86" s="27"/>
      <c r="BK86" s="27"/>
      <c r="BL86" s="27"/>
      <c r="BM86" s="27"/>
      <c r="BN86" s="27"/>
      <c r="BO86" s="27"/>
      <c r="BP86" s="27"/>
      <c r="BQ86" s="27"/>
      <c r="BR86" s="27"/>
      <c r="BS86" s="27"/>
      <c r="BT86" s="27"/>
      <c r="BU86" s="27"/>
      <c r="BV86" s="27"/>
      <c r="BW86" s="27"/>
      <c r="BX86" s="27"/>
      <c r="BY86" s="27"/>
      <c r="BZ86" s="27"/>
      <c r="CA86" s="27"/>
      <c r="CB86" s="27"/>
      <c r="CC86" s="27"/>
      <c r="CD86" s="27"/>
      <c r="CE86" s="27"/>
      <c r="CF86" s="27"/>
      <c r="CG86" s="27"/>
      <c r="CH86" s="27"/>
      <c r="CI86" s="27"/>
      <c r="CJ86" s="27"/>
      <c r="CK86" s="27"/>
      <c r="CL86" s="27"/>
      <c r="CM86" s="27"/>
      <c r="CN86" s="27"/>
      <c r="CO86" s="27"/>
      <c r="CP86" s="27"/>
      <c r="CQ86" s="27"/>
      <c r="CR86" s="27"/>
      <c r="CS86" s="27"/>
      <c r="CT86" s="27"/>
      <c r="CU86" s="27"/>
      <c r="CV86" s="27"/>
      <c r="CW86" s="27"/>
      <c r="CX86" s="27"/>
      <c r="CY86" s="27"/>
      <c r="CZ86" s="27"/>
      <c r="DA86" s="27"/>
      <c r="DB86" s="27"/>
      <c r="DC86" s="27"/>
      <c r="DD86" s="27"/>
      <c r="DE86" s="27"/>
      <c r="DF86" s="27"/>
      <c r="DG86" s="27"/>
      <c r="DH86" s="27"/>
      <c r="DI86" s="27"/>
      <c r="DJ86" s="27"/>
      <c r="DK86" s="27"/>
      <c r="DL86" s="27"/>
      <c r="DM86" s="27"/>
      <c r="DN86" s="27"/>
      <c r="DO86" s="27"/>
      <c r="DP86" s="27"/>
      <c r="DQ86" s="27"/>
      <c r="DR86" s="27"/>
      <c r="DS86" s="27"/>
      <c r="DT86" s="27"/>
      <c r="DU86" s="27"/>
      <c r="DV86" s="27"/>
      <c r="DW86" s="27"/>
      <c r="DX86" s="27"/>
    </row>
    <row r="87" spans="1:128" s="5" customFormat="1" x14ac:dyDescent="0.25">
      <c r="A87" s="22" t="s">
        <v>20</v>
      </c>
      <c r="B87" s="33" t="s">
        <v>68</v>
      </c>
      <c r="C87" s="5" t="s">
        <v>149</v>
      </c>
      <c r="D87" s="26">
        <v>3</v>
      </c>
      <c r="E87" s="90">
        <v>446.85980000000001</v>
      </c>
      <c r="F87" s="90">
        <f t="shared" si="29"/>
        <v>446.9</v>
      </c>
      <c r="G87" s="149">
        <v>3.0200000000000001E-2</v>
      </c>
      <c r="H87" s="149">
        <v>0.01</v>
      </c>
      <c r="I87" s="147">
        <f t="shared" si="30"/>
        <v>4.02E-2</v>
      </c>
      <c r="J87" s="91">
        <f t="shared" si="31"/>
        <v>89.958047911578063</v>
      </c>
      <c r="K87" s="59"/>
      <c r="L87" s="58">
        <v>446.9</v>
      </c>
      <c r="M87" s="131">
        <v>3.32E-2</v>
      </c>
      <c r="N87" s="131">
        <v>9.1000000000000004E-3</v>
      </c>
      <c r="O87" s="131">
        <v>4.2299999999999997E-2</v>
      </c>
      <c r="P87" s="63">
        <v>95</v>
      </c>
      <c r="Q87" s="24">
        <f t="shared" si="54"/>
        <v>9.9337748344370826</v>
      </c>
      <c r="R87" s="24">
        <f t="shared" si="55"/>
        <v>-8.9999999999999964</v>
      </c>
      <c r="S87" s="24">
        <f t="shared" si="32"/>
        <v>5.2238805970149196</v>
      </c>
      <c r="T87" s="24">
        <f t="shared" si="33"/>
        <v>5.6047815681569624</v>
      </c>
      <c r="U87" s="115"/>
      <c r="V87" s="109">
        <f t="shared" si="34"/>
        <v>-3.211517165005537</v>
      </c>
      <c r="W87" s="109">
        <f t="shared" si="35"/>
        <v>-8.211517165005537</v>
      </c>
      <c r="X87" s="109">
        <f t="shared" si="36"/>
        <v>1.788482834994463</v>
      </c>
      <c r="Y87" s="109">
        <f t="shared" si="37"/>
        <v>-11.147199249394486</v>
      </c>
      <c r="Z87" s="109">
        <f t="shared" si="38"/>
        <v>4.7241649193834121</v>
      </c>
      <c r="AA87" s="109">
        <f t="shared" si="39"/>
        <v>1.0610079575596938</v>
      </c>
      <c r="AB87" s="109">
        <f t="shared" si="40"/>
        <v>-3.9389920424403062</v>
      </c>
      <c r="AC87" s="109">
        <f t="shared" si="41"/>
        <v>6.0610079575596938</v>
      </c>
      <c r="AD87" s="109">
        <f t="shared" si="42"/>
        <v>-26.286548990584826</v>
      </c>
      <c r="AE87" s="109">
        <f t="shared" si="43"/>
        <v>28.40856490570421</v>
      </c>
      <c r="AF87" s="109">
        <f t="shared" si="44"/>
        <v>-2.9702970297029725</v>
      </c>
      <c r="AG87" s="109">
        <f t="shared" si="45"/>
        <v>-7.9702970297029729</v>
      </c>
      <c r="AH87" s="109">
        <f t="shared" si="46"/>
        <v>2.0297029702970275</v>
      </c>
      <c r="AI87" s="109">
        <f t="shared" si="47"/>
        <v>-16.033419481020328</v>
      </c>
      <c r="AJ87" s="109">
        <f t="shared" si="48"/>
        <v>10.092825421614384</v>
      </c>
      <c r="AK87" s="109">
        <f t="shared" si="49"/>
        <v>-3.0219856758152299</v>
      </c>
      <c r="AL87" s="109">
        <f t="shared" si="50"/>
        <v>-8.0219856758152304</v>
      </c>
      <c r="AM87" s="109">
        <f t="shared" si="51"/>
        <v>1.9780143241847701</v>
      </c>
      <c r="AN87" s="109">
        <f t="shared" si="52"/>
        <v>-16.323824860337844</v>
      </c>
      <c r="AO87" s="109">
        <f t="shared" si="53"/>
        <v>10.279853508707383</v>
      </c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7"/>
      <c r="BR87" s="27"/>
      <c r="BS87" s="27"/>
      <c r="BT87" s="27"/>
      <c r="BU87" s="27"/>
      <c r="BV87" s="27"/>
      <c r="BW87" s="27"/>
      <c r="BX87" s="27"/>
      <c r="BY87" s="27"/>
      <c r="BZ87" s="27"/>
      <c r="CA87" s="27"/>
      <c r="CB87" s="27"/>
      <c r="CC87" s="27"/>
      <c r="CD87" s="27"/>
      <c r="CE87" s="27"/>
      <c r="CF87" s="27"/>
      <c r="CG87" s="27"/>
      <c r="CH87" s="27"/>
      <c r="CI87" s="27"/>
      <c r="CJ87" s="27"/>
      <c r="CK87" s="27"/>
      <c r="CL87" s="27"/>
      <c r="CM87" s="27"/>
      <c r="CN87" s="27"/>
      <c r="CO87" s="27"/>
      <c r="CP87" s="27"/>
      <c r="CQ87" s="27"/>
      <c r="CR87" s="27"/>
      <c r="CS87" s="27"/>
      <c r="CT87" s="27"/>
      <c r="CU87" s="27"/>
      <c r="CV87" s="27"/>
      <c r="CW87" s="27"/>
      <c r="CX87" s="27"/>
      <c r="CY87" s="27"/>
      <c r="CZ87" s="27"/>
      <c r="DA87" s="27"/>
      <c r="DB87" s="27"/>
      <c r="DC87" s="27"/>
      <c r="DD87" s="27"/>
      <c r="DE87" s="27"/>
      <c r="DF87" s="27"/>
      <c r="DG87" s="27"/>
      <c r="DH87" s="27"/>
      <c r="DI87" s="27"/>
      <c r="DJ87" s="27"/>
      <c r="DK87" s="27"/>
      <c r="DL87" s="27"/>
      <c r="DM87" s="27"/>
      <c r="DN87" s="27"/>
      <c r="DO87" s="27"/>
      <c r="DP87" s="27"/>
      <c r="DQ87" s="27"/>
      <c r="DR87" s="27"/>
      <c r="DS87" s="27"/>
      <c r="DT87" s="27"/>
      <c r="DU87" s="27"/>
      <c r="DV87" s="27"/>
      <c r="DW87" s="27"/>
      <c r="DX87" s="27"/>
    </row>
    <row r="88" spans="1:128" s="5" customFormat="1" x14ac:dyDescent="0.25">
      <c r="A88" s="22" t="s">
        <v>20</v>
      </c>
      <c r="B88" s="33" t="s">
        <v>68</v>
      </c>
      <c r="C88" s="5" t="s">
        <v>149</v>
      </c>
      <c r="D88" s="26">
        <v>4</v>
      </c>
      <c r="E88" s="90">
        <v>447.13920000000002</v>
      </c>
      <c r="F88" s="90">
        <f t="shared" si="29"/>
        <v>447.20000000000005</v>
      </c>
      <c r="G88" s="149">
        <v>5.0900000000000001E-2</v>
      </c>
      <c r="H88" s="149">
        <v>9.9000000000000008E-3</v>
      </c>
      <c r="I88" s="147">
        <f t="shared" si="30"/>
        <v>6.08E-2</v>
      </c>
      <c r="J88" s="91">
        <f t="shared" si="31"/>
        <v>135.9685759889428</v>
      </c>
      <c r="K88" s="59"/>
      <c r="L88" s="58">
        <v>447.1</v>
      </c>
      <c r="M88" s="131">
        <v>5.2600000000000001E-2</v>
      </c>
      <c r="N88" s="131">
        <v>1.6E-2</v>
      </c>
      <c r="O88" s="131">
        <v>6.8599999999999994E-2</v>
      </c>
      <c r="P88" s="63">
        <v>153</v>
      </c>
      <c r="Q88" s="24">
        <f t="shared" si="54"/>
        <v>3.3398821218074657</v>
      </c>
      <c r="R88" s="24">
        <f t="shared" si="55"/>
        <v>61.616161616161605</v>
      </c>
      <c r="S88" s="24">
        <f t="shared" si="32"/>
        <v>12.828947368421042</v>
      </c>
      <c r="T88" s="24">
        <f t="shared" si="33"/>
        <v>12.526000134356208</v>
      </c>
      <c r="U88" s="115"/>
      <c r="V88" s="109">
        <f t="shared" si="34"/>
        <v>-3.211517165005537</v>
      </c>
      <c r="W88" s="109">
        <f t="shared" si="35"/>
        <v>-8.211517165005537</v>
      </c>
      <c r="X88" s="109">
        <f t="shared" si="36"/>
        <v>1.788482834994463</v>
      </c>
      <c r="Y88" s="109">
        <f t="shared" si="37"/>
        <v>-11.147199249394486</v>
      </c>
      <c r="Z88" s="109">
        <f t="shared" si="38"/>
        <v>4.7241649193834121</v>
      </c>
      <c r="AA88" s="109">
        <f t="shared" si="39"/>
        <v>1.0610079575596938</v>
      </c>
      <c r="AB88" s="109">
        <f t="shared" si="40"/>
        <v>-3.9389920424403062</v>
      </c>
      <c r="AC88" s="109">
        <f t="shared" si="41"/>
        <v>6.0610079575596938</v>
      </c>
      <c r="AD88" s="109">
        <f t="shared" si="42"/>
        <v>-26.286548990584826</v>
      </c>
      <c r="AE88" s="109">
        <f t="shared" si="43"/>
        <v>28.40856490570421</v>
      </c>
      <c r="AF88" s="109">
        <f t="shared" si="44"/>
        <v>-2.9702970297029725</v>
      </c>
      <c r="AG88" s="109">
        <f t="shared" si="45"/>
        <v>-7.9702970297029729</v>
      </c>
      <c r="AH88" s="109">
        <f t="shared" si="46"/>
        <v>2.0297029702970275</v>
      </c>
      <c r="AI88" s="109">
        <f t="shared" si="47"/>
        <v>-16.033419481020328</v>
      </c>
      <c r="AJ88" s="109">
        <f t="shared" si="48"/>
        <v>10.092825421614384</v>
      </c>
      <c r="AK88" s="109">
        <f t="shared" si="49"/>
        <v>-3.0219856758152299</v>
      </c>
      <c r="AL88" s="109">
        <f t="shared" si="50"/>
        <v>-8.0219856758152304</v>
      </c>
      <c r="AM88" s="109">
        <f t="shared" si="51"/>
        <v>1.9780143241847701</v>
      </c>
      <c r="AN88" s="109">
        <f t="shared" si="52"/>
        <v>-16.323824860337844</v>
      </c>
      <c r="AO88" s="109">
        <f t="shared" si="53"/>
        <v>10.279853508707383</v>
      </c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  <c r="BZ88" s="27"/>
      <c r="CA88" s="27"/>
      <c r="CB88" s="27"/>
      <c r="CC88" s="27"/>
      <c r="CD88" s="27"/>
      <c r="CE88" s="27"/>
      <c r="CF88" s="27"/>
      <c r="CG88" s="27"/>
      <c r="CH88" s="27"/>
      <c r="CI88" s="27"/>
      <c r="CJ88" s="27"/>
      <c r="CK88" s="27"/>
      <c r="CL88" s="27"/>
      <c r="CM88" s="27"/>
      <c r="CN88" s="27"/>
      <c r="CO88" s="27"/>
      <c r="CP88" s="27"/>
      <c r="CQ88" s="27"/>
      <c r="CR88" s="27"/>
      <c r="CS88" s="27"/>
      <c r="CT88" s="27"/>
      <c r="CU88" s="27"/>
      <c r="CV88" s="27"/>
      <c r="CW88" s="27"/>
      <c r="CX88" s="27"/>
      <c r="CY88" s="27"/>
      <c r="CZ88" s="27"/>
      <c r="DA88" s="27"/>
      <c r="DB88" s="27"/>
      <c r="DC88" s="27"/>
      <c r="DD88" s="27"/>
      <c r="DE88" s="27"/>
      <c r="DF88" s="27"/>
      <c r="DG88" s="27"/>
      <c r="DH88" s="27"/>
      <c r="DI88" s="27"/>
      <c r="DJ88" s="27"/>
      <c r="DK88" s="27"/>
      <c r="DL88" s="27"/>
      <c r="DM88" s="27"/>
      <c r="DN88" s="27"/>
      <c r="DO88" s="27"/>
      <c r="DP88" s="27"/>
      <c r="DQ88" s="27"/>
      <c r="DR88" s="27"/>
      <c r="DS88" s="27"/>
      <c r="DT88" s="27"/>
      <c r="DU88" s="27"/>
      <c r="DV88" s="27"/>
      <c r="DW88" s="27"/>
      <c r="DX88" s="27"/>
    </row>
    <row r="89" spans="1:128" s="5" customFormat="1" x14ac:dyDescent="0.25">
      <c r="A89" s="22" t="s">
        <v>20</v>
      </c>
      <c r="B89" s="33" t="s">
        <v>68</v>
      </c>
      <c r="C89" s="5" t="s">
        <v>149</v>
      </c>
      <c r="D89" s="26">
        <v>5</v>
      </c>
      <c r="E89" s="90">
        <v>447.19760000000002</v>
      </c>
      <c r="F89" s="90">
        <f t="shared" si="29"/>
        <v>447.3</v>
      </c>
      <c r="G89" s="149">
        <v>8.6499999999999994E-2</v>
      </c>
      <c r="H89" s="149">
        <v>1.5900000000000001E-2</v>
      </c>
      <c r="I89" s="147">
        <f t="shared" si="30"/>
        <v>0.10239999999999999</v>
      </c>
      <c r="J89" s="91">
        <f t="shared" si="31"/>
        <v>228.96176592562279</v>
      </c>
      <c r="K89" s="59"/>
      <c r="L89" s="58">
        <v>447.2</v>
      </c>
      <c r="M89" s="131">
        <v>8.8400000000000006E-2</v>
      </c>
      <c r="N89" s="131">
        <v>2.1600000000000001E-2</v>
      </c>
      <c r="O89" s="131">
        <v>0.11</v>
      </c>
      <c r="P89" s="63">
        <v>246</v>
      </c>
      <c r="Q89" s="24">
        <f t="shared" si="54"/>
        <v>2.1965317919075291</v>
      </c>
      <c r="R89" s="24">
        <f t="shared" si="55"/>
        <v>35.849056603773583</v>
      </c>
      <c r="S89" s="24">
        <f t="shared" si="32"/>
        <v>7.4218750000000098</v>
      </c>
      <c r="T89" s="24">
        <f t="shared" si="33"/>
        <v>7.4415193320582667</v>
      </c>
      <c r="U89" s="115"/>
      <c r="V89" s="109">
        <f t="shared" si="34"/>
        <v>-3.211517165005537</v>
      </c>
      <c r="W89" s="109">
        <f t="shared" si="35"/>
        <v>-8.211517165005537</v>
      </c>
      <c r="X89" s="109">
        <f t="shared" si="36"/>
        <v>1.788482834994463</v>
      </c>
      <c r="Y89" s="109">
        <f t="shared" si="37"/>
        <v>-11.147199249394486</v>
      </c>
      <c r="Z89" s="109">
        <f t="shared" si="38"/>
        <v>4.7241649193834121</v>
      </c>
      <c r="AA89" s="109">
        <f t="shared" si="39"/>
        <v>1.0610079575596938</v>
      </c>
      <c r="AB89" s="109">
        <f t="shared" si="40"/>
        <v>-3.9389920424403062</v>
      </c>
      <c r="AC89" s="109">
        <f t="shared" si="41"/>
        <v>6.0610079575596938</v>
      </c>
      <c r="AD89" s="109">
        <f t="shared" si="42"/>
        <v>-26.286548990584826</v>
      </c>
      <c r="AE89" s="109">
        <f t="shared" si="43"/>
        <v>28.40856490570421</v>
      </c>
      <c r="AF89" s="109">
        <f t="shared" si="44"/>
        <v>-2.9702970297029725</v>
      </c>
      <c r="AG89" s="109">
        <f t="shared" si="45"/>
        <v>-7.9702970297029729</v>
      </c>
      <c r="AH89" s="109">
        <f t="shared" si="46"/>
        <v>2.0297029702970275</v>
      </c>
      <c r="AI89" s="109">
        <f t="shared" si="47"/>
        <v>-16.033419481020328</v>
      </c>
      <c r="AJ89" s="109">
        <f t="shared" si="48"/>
        <v>10.092825421614384</v>
      </c>
      <c r="AK89" s="109">
        <f t="shared" si="49"/>
        <v>-3.0219856758152299</v>
      </c>
      <c r="AL89" s="109">
        <f t="shared" si="50"/>
        <v>-8.0219856758152304</v>
      </c>
      <c r="AM89" s="109">
        <f t="shared" si="51"/>
        <v>1.9780143241847701</v>
      </c>
      <c r="AN89" s="109">
        <f t="shared" si="52"/>
        <v>-16.323824860337844</v>
      </c>
      <c r="AO89" s="109">
        <f t="shared" si="53"/>
        <v>10.279853508707383</v>
      </c>
      <c r="AP89" s="27"/>
      <c r="AQ89" s="27"/>
      <c r="AR89" s="27"/>
      <c r="AS89" s="27"/>
      <c r="AT89" s="27"/>
      <c r="AU89" s="27"/>
      <c r="AV89" s="27"/>
      <c r="AW89" s="27"/>
      <c r="AX89" s="27"/>
      <c r="AY89" s="27"/>
      <c r="AZ89" s="27"/>
      <c r="BA89" s="27"/>
      <c r="BB89" s="27"/>
      <c r="BC89" s="27"/>
      <c r="BD89" s="27"/>
      <c r="BE89" s="27"/>
      <c r="BF89" s="27"/>
      <c r="BG89" s="27"/>
      <c r="BH89" s="27"/>
      <c r="BI89" s="27"/>
      <c r="BJ89" s="27"/>
      <c r="BK89" s="27"/>
      <c r="BL89" s="27"/>
      <c r="BM89" s="27"/>
      <c r="BN89" s="27"/>
      <c r="BO89" s="27"/>
      <c r="BP89" s="27"/>
      <c r="BQ89" s="27"/>
      <c r="BR89" s="27"/>
      <c r="BS89" s="27"/>
      <c r="BT89" s="27"/>
      <c r="BU89" s="27"/>
      <c r="BV89" s="27"/>
      <c r="BW89" s="27"/>
      <c r="BX89" s="27"/>
      <c r="BY89" s="27"/>
      <c r="BZ89" s="27"/>
      <c r="CA89" s="27"/>
      <c r="CB89" s="27"/>
      <c r="CC89" s="27"/>
      <c r="CD89" s="27"/>
      <c r="CE89" s="27"/>
      <c r="CF89" s="27"/>
      <c r="CG89" s="27"/>
      <c r="CH89" s="27"/>
      <c r="CI89" s="27"/>
      <c r="CJ89" s="27"/>
      <c r="CK89" s="27"/>
      <c r="CL89" s="27"/>
      <c r="CM89" s="27"/>
      <c r="CN89" s="27"/>
      <c r="CO89" s="27"/>
      <c r="CP89" s="27"/>
      <c r="CQ89" s="27"/>
      <c r="CR89" s="27"/>
      <c r="CS89" s="27"/>
      <c r="CT89" s="27"/>
      <c r="CU89" s="27"/>
      <c r="CV89" s="27"/>
      <c r="CW89" s="27"/>
      <c r="CX89" s="27"/>
      <c r="CY89" s="27"/>
      <c r="CZ89" s="27"/>
      <c r="DA89" s="27"/>
      <c r="DB89" s="27"/>
      <c r="DC89" s="27"/>
      <c r="DD89" s="27"/>
      <c r="DE89" s="27"/>
      <c r="DF89" s="27"/>
      <c r="DG89" s="27"/>
      <c r="DH89" s="27"/>
      <c r="DI89" s="27"/>
      <c r="DJ89" s="27"/>
      <c r="DK89" s="27"/>
      <c r="DL89" s="27"/>
      <c r="DM89" s="27"/>
      <c r="DN89" s="27"/>
      <c r="DO89" s="27"/>
      <c r="DP89" s="27"/>
      <c r="DQ89" s="27"/>
      <c r="DR89" s="27"/>
      <c r="DS89" s="27"/>
      <c r="DT89" s="27"/>
      <c r="DU89" s="27"/>
      <c r="DV89" s="27"/>
      <c r="DW89" s="27"/>
      <c r="DX89" s="27"/>
    </row>
    <row r="90" spans="1:128" s="5" customFormat="1" x14ac:dyDescent="0.25">
      <c r="A90" s="22" t="s">
        <v>20</v>
      </c>
      <c r="B90" s="33" t="s">
        <v>68</v>
      </c>
      <c r="C90" s="5" t="s">
        <v>149</v>
      </c>
      <c r="D90" s="26">
        <v>6</v>
      </c>
      <c r="E90" s="90">
        <v>446.85359999999997</v>
      </c>
      <c r="F90" s="90">
        <f t="shared" si="29"/>
        <v>446.99999999999994</v>
      </c>
      <c r="G90" s="149">
        <v>0.1232</v>
      </c>
      <c r="H90" s="149">
        <v>2.3199999999999998E-2</v>
      </c>
      <c r="I90" s="147">
        <f t="shared" si="30"/>
        <v>0.1464</v>
      </c>
      <c r="J90" s="91">
        <f t="shared" si="31"/>
        <v>327.58357954376856</v>
      </c>
      <c r="K90" s="59"/>
      <c r="L90" s="58">
        <v>446.9</v>
      </c>
      <c r="M90" s="131">
        <v>0.1137</v>
      </c>
      <c r="N90" s="131">
        <v>1.8499999999999999E-2</v>
      </c>
      <c r="O90" s="131">
        <v>0.13220000000000001</v>
      </c>
      <c r="P90" s="63">
        <v>296</v>
      </c>
      <c r="Q90" s="24">
        <f t="shared" si="54"/>
        <v>-7.7110389610389669</v>
      </c>
      <c r="R90" s="24">
        <f t="shared" si="55"/>
        <v>-20.258620689655171</v>
      </c>
      <c r="S90" s="24">
        <f t="shared" si="32"/>
        <v>-9.6994535519125602</v>
      </c>
      <c r="T90" s="24">
        <f t="shared" si="33"/>
        <v>-9.6413805563012573</v>
      </c>
      <c r="U90" s="115"/>
      <c r="V90" s="109">
        <f t="shared" si="34"/>
        <v>-3.211517165005537</v>
      </c>
      <c r="W90" s="109">
        <f t="shared" si="35"/>
        <v>-8.211517165005537</v>
      </c>
      <c r="X90" s="109">
        <f t="shared" si="36"/>
        <v>1.788482834994463</v>
      </c>
      <c r="Y90" s="109">
        <f t="shared" si="37"/>
        <v>-11.147199249394486</v>
      </c>
      <c r="Z90" s="109">
        <f t="shared" si="38"/>
        <v>4.7241649193834121</v>
      </c>
      <c r="AA90" s="109">
        <f t="shared" si="39"/>
        <v>1.0610079575596938</v>
      </c>
      <c r="AB90" s="109">
        <f t="shared" si="40"/>
        <v>-3.9389920424403062</v>
      </c>
      <c r="AC90" s="109">
        <f t="shared" si="41"/>
        <v>6.0610079575596938</v>
      </c>
      <c r="AD90" s="109">
        <f t="shared" si="42"/>
        <v>-26.286548990584826</v>
      </c>
      <c r="AE90" s="109">
        <f t="shared" si="43"/>
        <v>28.40856490570421</v>
      </c>
      <c r="AF90" s="109">
        <f t="shared" si="44"/>
        <v>-2.9702970297029725</v>
      </c>
      <c r="AG90" s="109">
        <f t="shared" si="45"/>
        <v>-7.9702970297029729</v>
      </c>
      <c r="AH90" s="109">
        <f t="shared" si="46"/>
        <v>2.0297029702970275</v>
      </c>
      <c r="AI90" s="109">
        <f t="shared" si="47"/>
        <v>-16.033419481020328</v>
      </c>
      <c r="AJ90" s="109">
        <f t="shared" si="48"/>
        <v>10.092825421614384</v>
      </c>
      <c r="AK90" s="109">
        <f t="shared" si="49"/>
        <v>-3.0219856758152299</v>
      </c>
      <c r="AL90" s="109">
        <f t="shared" si="50"/>
        <v>-8.0219856758152304</v>
      </c>
      <c r="AM90" s="109">
        <f t="shared" si="51"/>
        <v>1.9780143241847701</v>
      </c>
      <c r="AN90" s="109">
        <f t="shared" si="52"/>
        <v>-16.323824860337844</v>
      </c>
      <c r="AO90" s="109">
        <f t="shared" si="53"/>
        <v>10.279853508707383</v>
      </c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  <c r="BE90" s="27"/>
      <c r="BF90" s="27"/>
      <c r="BG90" s="27"/>
      <c r="BH90" s="27"/>
      <c r="BI90" s="27"/>
      <c r="BJ90" s="27"/>
      <c r="BK90" s="27"/>
      <c r="BL90" s="27"/>
      <c r="BM90" s="27"/>
      <c r="BN90" s="27"/>
      <c r="BO90" s="27"/>
      <c r="BP90" s="27"/>
      <c r="BQ90" s="27"/>
      <c r="BR90" s="27"/>
      <c r="BS90" s="27"/>
      <c r="BT90" s="27"/>
      <c r="BU90" s="27"/>
      <c r="BV90" s="27"/>
      <c r="BW90" s="27"/>
      <c r="BX90" s="27"/>
      <c r="BY90" s="27"/>
      <c r="BZ90" s="27"/>
      <c r="CA90" s="27"/>
      <c r="CB90" s="27"/>
      <c r="CC90" s="27"/>
      <c r="CD90" s="27"/>
      <c r="CE90" s="27"/>
      <c r="CF90" s="27"/>
      <c r="CG90" s="27"/>
      <c r="CH90" s="27"/>
      <c r="CI90" s="27"/>
      <c r="CJ90" s="27"/>
      <c r="CK90" s="27"/>
      <c r="CL90" s="27"/>
      <c r="CM90" s="27"/>
      <c r="CN90" s="27"/>
      <c r="CO90" s="27"/>
      <c r="CP90" s="27"/>
      <c r="CQ90" s="27"/>
      <c r="CR90" s="27"/>
      <c r="CS90" s="27"/>
      <c r="CT90" s="27"/>
      <c r="CU90" s="27"/>
      <c r="CV90" s="27"/>
      <c r="CW90" s="27"/>
      <c r="CX90" s="27"/>
      <c r="CY90" s="27"/>
      <c r="CZ90" s="27"/>
      <c r="DA90" s="27"/>
      <c r="DB90" s="27"/>
      <c r="DC90" s="27"/>
      <c r="DD90" s="27"/>
      <c r="DE90" s="27"/>
      <c r="DF90" s="27"/>
      <c r="DG90" s="27"/>
      <c r="DH90" s="27"/>
      <c r="DI90" s="27"/>
      <c r="DJ90" s="27"/>
      <c r="DK90" s="27"/>
      <c r="DL90" s="27"/>
      <c r="DM90" s="27"/>
      <c r="DN90" s="27"/>
      <c r="DO90" s="27"/>
      <c r="DP90" s="27"/>
      <c r="DQ90" s="27"/>
      <c r="DR90" s="27"/>
      <c r="DS90" s="27"/>
      <c r="DT90" s="27"/>
      <c r="DU90" s="27"/>
      <c r="DV90" s="27"/>
      <c r="DW90" s="27"/>
      <c r="DX90" s="27"/>
    </row>
    <row r="91" spans="1:128" s="5" customFormat="1" x14ac:dyDescent="0.25">
      <c r="A91" s="22" t="s">
        <v>20</v>
      </c>
      <c r="B91" s="33" t="s">
        <v>68</v>
      </c>
      <c r="C91" s="5" t="s">
        <v>149</v>
      </c>
      <c r="D91" s="26">
        <v>7</v>
      </c>
      <c r="E91" s="90">
        <v>447.11070000000001</v>
      </c>
      <c r="F91" s="90">
        <f t="shared" si="29"/>
        <v>447.40000000000003</v>
      </c>
      <c r="G91" s="149">
        <v>0.25040000000000001</v>
      </c>
      <c r="H91" s="149">
        <v>3.8899999999999997E-2</v>
      </c>
      <c r="I91" s="147">
        <f t="shared" si="30"/>
        <v>0.2893</v>
      </c>
      <c r="J91" s="91">
        <f t="shared" si="31"/>
        <v>646.88538383591549</v>
      </c>
      <c r="K91" s="59"/>
      <c r="L91" s="58">
        <v>447.3</v>
      </c>
      <c r="M91" s="131">
        <v>0.23949999999999999</v>
      </c>
      <c r="N91" s="131">
        <v>3.95E-2</v>
      </c>
      <c r="O91" s="131">
        <v>0.27900000000000003</v>
      </c>
      <c r="P91" s="63">
        <v>624</v>
      </c>
      <c r="Q91" s="24">
        <f t="shared" si="54"/>
        <v>-4.3530351437699757</v>
      </c>
      <c r="R91" s="24">
        <f t="shared" si="55"/>
        <v>1.542416452442168</v>
      </c>
      <c r="S91" s="24">
        <f t="shared" si="32"/>
        <v>-3.5603180089872026</v>
      </c>
      <c r="T91" s="24">
        <f t="shared" si="33"/>
        <v>-3.5377803251959765</v>
      </c>
      <c r="U91" s="115"/>
      <c r="V91" s="109">
        <f t="shared" si="34"/>
        <v>-3.211517165005537</v>
      </c>
      <c r="W91" s="109">
        <f t="shared" si="35"/>
        <v>-8.211517165005537</v>
      </c>
      <c r="X91" s="109">
        <f t="shared" si="36"/>
        <v>1.788482834994463</v>
      </c>
      <c r="Y91" s="109">
        <f t="shared" si="37"/>
        <v>-11.147199249394486</v>
      </c>
      <c r="Z91" s="109">
        <f t="shared" si="38"/>
        <v>4.7241649193834121</v>
      </c>
      <c r="AA91" s="109">
        <f t="shared" si="39"/>
        <v>1.0610079575596938</v>
      </c>
      <c r="AB91" s="109">
        <f t="shared" si="40"/>
        <v>-3.9389920424403062</v>
      </c>
      <c r="AC91" s="109">
        <f t="shared" si="41"/>
        <v>6.0610079575596938</v>
      </c>
      <c r="AD91" s="109">
        <f t="shared" si="42"/>
        <v>-26.286548990584826</v>
      </c>
      <c r="AE91" s="109">
        <f t="shared" si="43"/>
        <v>28.40856490570421</v>
      </c>
      <c r="AF91" s="109">
        <f t="shared" si="44"/>
        <v>-2.9702970297029725</v>
      </c>
      <c r="AG91" s="109">
        <f t="shared" si="45"/>
        <v>-7.9702970297029729</v>
      </c>
      <c r="AH91" s="109">
        <f t="shared" si="46"/>
        <v>2.0297029702970275</v>
      </c>
      <c r="AI91" s="109">
        <f t="shared" si="47"/>
        <v>-16.033419481020328</v>
      </c>
      <c r="AJ91" s="109">
        <f t="shared" si="48"/>
        <v>10.092825421614384</v>
      </c>
      <c r="AK91" s="109">
        <f t="shared" si="49"/>
        <v>-3.0219856758152299</v>
      </c>
      <c r="AL91" s="109">
        <f t="shared" si="50"/>
        <v>-8.0219856758152304</v>
      </c>
      <c r="AM91" s="109">
        <f t="shared" si="51"/>
        <v>1.9780143241847701</v>
      </c>
      <c r="AN91" s="109">
        <f t="shared" si="52"/>
        <v>-16.323824860337844</v>
      </c>
      <c r="AO91" s="109">
        <f t="shared" si="53"/>
        <v>10.279853508707383</v>
      </c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  <c r="BG91" s="27"/>
      <c r="BH91" s="27"/>
      <c r="BI91" s="27"/>
      <c r="BJ91" s="27"/>
      <c r="BK91" s="27"/>
      <c r="BL91" s="27"/>
      <c r="BM91" s="27"/>
      <c r="BN91" s="27"/>
      <c r="BO91" s="27"/>
      <c r="BP91" s="27"/>
      <c r="BQ91" s="27"/>
      <c r="BR91" s="27"/>
      <c r="BS91" s="27"/>
      <c r="BT91" s="27"/>
      <c r="BU91" s="27"/>
      <c r="BV91" s="27"/>
      <c r="BW91" s="27"/>
      <c r="BX91" s="27"/>
      <c r="BY91" s="27"/>
      <c r="BZ91" s="27"/>
      <c r="CA91" s="27"/>
      <c r="CB91" s="27"/>
      <c r="CC91" s="27"/>
      <c r="CD91" s="27"/>
      <c r="CE91" s="27"/>
      <c r="CF91" s="27"/>
      <c r="CG91" s="27"/>
      <c r="CH91" s="27"/>
      <c r="CI91" s="27"/>
      <c r="CJ91" s="27"/>
      <c r="CK91" s="27"/>
      <c r="CL91" s="27"/>
      <c r="CM91" s="27"/>
      <c r="CN91" s="27"/>
      <c r="CO91" s="27"/>
      <c r="CP91" s="27"/>
      <c r="CQ91" s="27"/>
      <c r="CR91" s="27"/>
      <c r="CS91" s="27"/>
      <c r="CT91" s="27"/>
      <c r="CU91" s="27"/>
      <c r="CV91" s="27"/>
      <c r="CW91" s="27"/>
      <c r="CX91" s="27"/>
      <c r="CY91" s="27"/>
      <c r="CZ91" s="27"/>
      <c r="DA91" s="27"/>
      <c r="DB91" s="27"/>
      <c r="DC91" s="27"/>
      <c r="DD91" s="27"/>
      <c r="DE91" s="27"/>
      <c r="DF91" s="27"/>
      <c r="DG91" s="27"/>
      <c r="DH91" s="27"/>
      <c r="DI91" s="27"/>
      <c r="DJ91" s="27"/>
      <c r="DK91" s="27"/>
      <c r="DL91" s="27"/>
      <c r="DM91" s="27"/>
      <c r="DN91" s="27"/>
      <c r="DO91" s="27"/>
      <c r="DP91" s="27"/>
      <c r="DQ91" s="27"/>
      <c r="DR91" s="27"/>
      <c r="DS91" s="27"/>
      <c r="DT91" s="27"/>
      <c r="DU91" s="27"/>
      <c r="DV91" s="27"/>
      <c r="DW91" s="27"/>
      <c r="DX91" s="27"/>
    </row>
    <row r="92" spans="1:128" s="5" customFormat="1" x14ac:dyDescent="0.25">
      <c r="A92" s="22" t="s">
        <v>20</v>
      </c>
      <c r="B92" s="33" t="s">
        <v>68</v>
      </c>
      <c r="C92" s="5" t="s">
        <v>149</v>
      </c>
      <c r="D92" s="26">
        <v>8</v>
      </c>
      <c r="E92" s="90">
        <v>446.88570000000004</v>
      </c>
      <c r="F92" s="90">
        <f t="shared" si="29"/>
        <v>447.40000000000003</v>
      </c>
      <c r="G92" s="149">
        <v>0.43930000000000002</v>
      </c>
      <c r="H92" s="149">
        <v>7.4999999999999997E-2</v>
      </c>
      <c r="I92" s="147">
        <f t="shared" si="30"/>
        <v>0.51429999999999998</v>
      </c>
      <c r="J92" s="91">
        <f t="shared" si="31"/>
        <v>1150.3539618227487</v>
      </c>
      <c r="K92" s="59"/>
      <c r="L92" s="58">
        <v>447.3</v>
      </c>
      <c r="M92" s="131">
        <v>0.42330000000000001</v>
      </c>
      <c r="N92" s="131">
        <v>6.7299999999999999E-2</v>
      </c>
      <c r="O92" s="131">
        <v>0.49059999999999998</v>
      </c>
      <c r="P92" s="63">
        <v>1098</v>
      </c>
      <c r="Q92" s="24">
        <f t="shared" si="54"/>
        <v>-3.642157978602325</v>
      </c>
      <c r="R92" s="24">
        <f t="shared" si="55"/>
        <v>-10.266666666666666</v>
      </c>
      <c r="S92" s="24">
        <f t="shared" si="32"/>
        <v>-4.6082053276297881</v>
      </c>
      <c r="T92" s="24">
        <f t="shared" si="33"/>
        <v>-4.5511176177281367</v>
      </c>
      <c r="U92" s="115"/>
      <c r="V92" s="109">
        <f t="shared" si="34"/>
        <v>-3.211517165005537</v>
      </c>
      <c r="W92" s="109">
        <f t="shared" si="35"/>
        <v>-8.211517165005537</v>
      </c>
      <c r="X92" s="109">
        <f t="shared" si="36"/>
        <v>1.788482834994463</v>
      </c>
      <c r="Y92" s="109">
        <f t="shared" si="37"/>
        <v>-11.147199249394486</v>
      </c>
      <c r="Z92" s="109">
        <f t="shared" si="38"/>
        <v>4.7241649193834121</v>
      </c>
      <c r="AA92" s="109">
        <f t="shared" si="39"/>
        <v>1.0610079575596938</v>
      </c>
      <c r="AB92" s="109">
        <f t="shared" si="40"/>
        <v>-3.9389920424403062</v>
      </c>
      <c r="AC92" s="109">
        <f t="shared" si="41"/>
        <v>6.0610079575596938</v>
      </c>
      <c r="AD92" s="109">
        <f t="shared" si="42"/>
        <v>-26.286548990584826</v>
      </c>
      <c r="AE92" s="109">
        <f t="shared" si="43"/>
        <v>28.40856490570421</v>
      </c>
      <c r="AF92" s="109">
        <f t="shared" si="44"/>
        <v>-2.9702970297029725</v>
      </c>
      <c r="AG92" s="109">
        <f t="shared" si="45"/>
        <v>-7.9702970297029729</v>
      </c>
      <c r="AH92" s="109">
        <f t="shared" si="46"/>
        <v>2.0297029702970275</v>
      </c>
      <c r="AI92" s="109">
        <f t="shared" si="47"/>
        <v>-16.033419481020328</v>
      </c>
      <c r="AJ92" s="109">
        <f t="shared" si="48"/>
        <v>10.092825421614384</v>
      </c>
      <c r="AK92" s="109">
        <f t="shared" si="49"/>
        <v>-3.0219856758152299</v>
      </c>
      <c r="AL92" s="109">
        <f t="shared" si="50"/>
        <v>-8.0219856758152304</v>
      </c>
      <c r="AM92" s="109">
        <f t="shared" si="51"/>
        <v>1.9780143241847701</v>
      </c>
      <c r="AN92" s="109">
        <f t="shared" si="52"/>
        <v>-16.323824860337844</v>
      </c>
      <c r="AO92" s="109">
        <f t="shared" si="53"/>
        <v>10.279853508707383</v>
      </c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  <c r="BE92" s="27"/>
      <c r="BF92" s="27"/>
      <c r="BG92" s="27"/>
      <c r="BH92" s="27"/>
      <c r="BI92" s="27"/>
      <c r="BJ92" s="27"/>
      <c r="BK92" s="27"/>
      <c r="BL92" s="27"/>
      <c r="BM92" s="27"/>
      <c r="BN92" s="27"/>
      <c r="BO92" s="27"/>
      <c r="BP92" s="27"/>
      <c r="BQ92" s="27"/>
      <c r="BR92" s="27"/>
      <c r="BS92" s="27"/>
      <c r="BT92" s="27"/>
      <c r="BU92" s="27"/>
      <c r="BV92" s="27"/>
      <c r="BW92" s="27"/>
      <c r="BX92" s="27"/>
      <c r="BY92" s="27"/>
      <c r="BZ92" s="27"/>
      <c r="CA92" s="27"/>
      <c r="CB92" s="27"/>
      <c r="CC92" s="27"/>
      <c r="CD92" s="27"/>
      <c r="CE92" s="27"/>
      <c r="CF92" s="27"/>
      <c r="CG92" s="27"/>
      <c r="CH92" s="27"/>
      <c r="CI92" s="27"/>
      <c r="CJ92" s="27"/>
      <c r="CK92" s="27"/>
      <c r="CL92" s="27"/>
      <c r="CM92" s="27"/>
      <c r="CN92" s="27"/>
      <c r="CO92" s="27"/>
      <c r="CP92" s="27"/>
      <c r="CQ92" s="27"/>
      <c r="CR92" s="27"/>
      <c r="CS92" s="27"/>
      <c r="CT92" s="27"/>
      <c r="CU92" s="27"/>
      <c r="CV92" s="27"/>
      <c r="CW92" s="27"/>
      <c r="CX92" s="27"/>
      <c r="CY92" s="27"/>
      <c r="CZ92" s="27"/>
      <c r="DA92" s="27"/>
      <c r="DB92" s="27"/>
      <c r="DC92" s="27"/>
      <c r="DD92" s="27"/>
      <c r="DE92" s="27"/>
      <c r="DF92" s="27"/>
      <c r="DG92" s="27"/>
      <c r="DH92" s="27"/>
      <c r="DI92" s="27"/>
      <c r="DJ92" s="27"/>
      <c r="DK92" s="27"/>
      <c r="DL92" s="27"/>
      <c r="DM92" s="27"/>
      <c r="DN92" s="27"/>
      <c r="DO92" s="27"/>
      <c r="DP92" s="27"/>
      <c r="DQ92" s="27"/>
      <c r="DR92" s="27"/>
      <c r="DS92" s="27"/>
      <c r="DT92" s="27"/>
      <c r="DU92" s="27"/>
      <c r="DV92" s="27"/>
      <c r="DW92" s="27"/>
      <c r="DX92" s="27"/>
    </row>
    <row r="93" spans="1:128" s="5" customFormat="1" x14ac:dyDescent="0.25">
      <c r="A93" s="22" t="s">
        <v>20</v>
      </c>
      <c r="B93" s="33" t="s">
        <v>68</v>
      </c>
      <c r="C93" s="5" t="s">
        <v>149</v>
      </c>
      <c r="D93" s="26">
        <v>9</v>
      </c>
      <c r="E93" s="90">
        <v>446.36739999999998</v>
      </c>
      <c r="F93" s="90">
        <f t="shared" si="29"/>
        <v>448.2</v>
      </c>
      <c r="G93" s="149">
        <v>1.5808</v>
      </c>
      <c r="H93" s="149">
        <v>0.25180000000000002</v>
      </c>
      <c r="I93" s="147">
        <f t="shared" si="30"/>
        <v>1.8326</v>
      </c>
      <c r="J93" s="91">
        <f t="shared" si="31"/>
        <v>4099.2354517780259</v>
      </c>
      <c r="K93" s="59"/>
      <c r="L93" s="58">
        <v>448.1</v>
      </c>
      <c r="M93" s="131">
        <v>1.4131</v>
      </c>
      <c r="N93" s="131">
        <v>0.38929999999999998</v>
      </c>
      <c r="O93" s="131">
        <v>1.8024</v>
      </c>
      <c r="P93" s="63">
        <v>4032</v>
      </c>
      <c r="Q93" s="24">
        <f t="shared" si="54"/>
        <v>-10.608552631578945</v>
      </c>
      <c r="R93" s="24">
        <f t="shared" si="55"/>
        <v>54.606830818109586</v>
      </c>
      <c r="S93" s="24">
        <f t="shared" si="32"/>
        <v>-1.6479319000327408</v>
      </c>
      <c r="T93" s="24">
        <f t="shared" si="33"/>
        <v>-1.6401949233938931</v>
      </c>
      <c r="U93" s="115"/>
      <c r="V93" s="109">
        <f t="shared" si="34"/>
        <v>-3.211517165005537</v>
      </c>
      <c r="W93" s="109">
        <f t="shared" si="35"/>
        <v>-8.211517165005537</v>
      </c>
      <c r="X93" s="109">
        <f t="shared" si="36"/>
        <v>1.788482834994463</v>
      </c>
      <c r="Y93" s="109">
        <f t="shared" si="37"/>
        <v>-11.147199249394486</v>
      </c>
      <c r="Z93" s="109">
        <f t="shared" si="38"/>
        <v>4.7241649193834121</v>
      </c>
      <c r="AA93" s="109">
        <f t="shared" si="39"/>
        <v>1.0610079575596938</v>
      </c>
      <c r="AB93" s="109">
        <f t="shared" si="40"/>
        <v>-3.9389920424403062</v>
      </c>
      <c r="AC93" s="109">
        <f t="shared" si="41"/>
        <v>6.0610079575596938</v>
      </c>
      <c r="AD93" s="109">
        <f t="shared" si="42"/>
        <v>-26.286548990584826</v>
      </c>
      <c r="AE93" s="109">
        <f t="shared" si="43"/>
        <v>28.40856490570421</v>
      </c>
      <c r="AF93" s="109">
        <f t="shared" si="44"/>
        <v>-2.9702970297029725</v>
      </c>
      <c r="AG93" s="109">
        <f t="shared" si="45"/>
        <v>-7.9702970297029729</v>
      </c>
      <c r="AH93" s="109">
        <f t="shared" si="46"/>
        <v>2.0297029702970275</v>
      </c>
      <c r="AI93" s="109">
        <f t="shared" si="47"/>
        <v>-16.033419481020328</v>
      </c>
      <c r="AJ93" s="109">
        <f t="shared" si="48"/>
        <v>10.092825421614384</v>
      </c>
      <c r="AK93" s="109">
        <f t="shared" si="49"/>
        <v>-3.0219856758152299</v>
      </c>
      <c r="AL93" s="109">
        <f t="shared" si="50"/>
        <v>-8.0219856758152304</v>
      </c>
      <c r="AM93" s="109">
        <f t="shared" si="51"/>
        <v>1.9780143241847701</v>
      </c>
      <c r="AN93" s="109">
        <f t="shared" si="52"/>
        <v>-16.323824860337844</v>
      </c>
      <c r="AO93" s="109">
        <f t="shared" si="53"/>
        <v>10.279853508707383</v>
      </c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  <c r="BH93" s="27"/>
      <c r="BI93" s="27"/>
      <c r="BJ93" s="27"/>
      <c r="BK93" s="27"/>
      <c r="BL93" s="27"/>
      <c r="BM93" s="27"/>
      <c r="BN93" s="27"/>
      <c r="BO93" s="27"/>
      <c r="BP93" s="27"/>
      <c r="BQ93" s="27"/>
      <c r="BR93" s="27"/>
      <c r="BS93" s="27"/>
      <c r="BT93" s="27"/>
      <c r="BU93" s="27"/>
      <c r="BV93" s="27"/>
      <c r="BW93" s="27"/>
      <c r="BX93" s="27"/>
      <c r="BY93" s="27"/>
      <c r="BZ93" s="27"/>
      <c r="CA93" s="27"/>
      <c r="CB93" s="27"/>
      <c r="CC93" s="27"/>
      <c r="CD93" s="27"/>
      <c r="CE93" s="27"/>
      <c r="CF93" s="27"/>
      <c r="CG93" s="27"/>
      <c r="CH93" s="27"/>
      <c r="CI93" s="27"/>
      <c r="CJ93" s="27"/>
      <c r="CK93" s="27"/>
      <c r="CL93" s="27"/>
      <c r="CM93" s="27"/>
      <c r="CN93" s="27"/>
      <c r="CO93" s="27"/>
      <c r="CP93" s="27"/>
      <c r="CQ93" s="27"/>
      <c r="CR93" s="27"/>
      <c r="CS93" s="27"/>
      <c r="CT93" s="27"/>
      <c r="CU93" s="27"/>
      <c r="CV93" s="27"/>
      <c r="CW93" s="27"/>
      <c r="CX93" s="27"/>
      <c r="CY93" s="27"/>
      <c r="CZ93" s="27"/>
      <c r="DA93" s="27"/>
      <c r="DB93" s="27"/>
      <c r="DC93" s="27"/>
      <c r="DD93" s="27"/>
      <c r="DE93" s="27"/>
      <c r="DF93" s="27"/>
      <c r="DG93" s="27"/>
      <c r="DH93" s="27"/>
      <c r="DI93" s="27"/>
      <c r="DJ93" s="27"/>
      <c r="DK93" s="27"/>
      <c r="DL93" s="27"/>
      <c r="DM93" s="27"/>
      <c r="DN93" s="27"/>
      <c r="DO93" s="27"/>
      <c r="DP93" s="27"/>
      <c r="DQ93" s="27"/>
      <c r="DR93" s="27"/>
      <c r="DS93" s="27"/>
      <c r="DT93" s="27"/>
      <c r="DU93" s="27"/>
      <c r="DV93" s="27"/>
      <c r="DW93" s="27"/>
      <c r="DX93" s="27"/>
    </row>
    <row r="94" spans="1:128" s="5" customFormat="1" x14ac:dyDescent="0.25">
      <c r="A94" s="22" t="s">
        <v>21</v>
      </c>
      <c r="B94" s="33" t="s">
        <v>69</v>
      </c>
      <c r="C94" s="22" t="s">
        <v>27</v>
      </c>
      <c r="D94" s="26">
        <v>1</v>
      </c>
      <c r="E94" s="90">
        <v>447.48019999999997</v>
      </c>
      <c r="F94" s="90">
        <f t="shared" si="29"/>
        <v>447.5</v>
      </c>
      <c r="G94" s="149">
        <v>9.4000000000000004E-3</v>
      </c>
      <c r="H94" s="149">
        <v>1.04E-2</v>
      </c>
      <c r="I94" s="147">
        <f t="shared" si="30"/>
        <v>1.9799999999999998E-2</v>
      </c>
      <c r="J94" s="91">
        <f t="shared" si="31"/>
        <v>44.247028999668082</v>
      </c>
      <c r="K94" s="59"/>
      <c r="L94" s="58">
        <v>447.5</v>
      </c>
      <c r="M94" s="131">
        <v>8.8999999999999999E-3</v>
      </c>
      <c r="N94" s="131">
        <v>1.0699999999999999E-2</v>
      </c>
      <c r="O94" s="131">
        <v>1.9599999999999999E-2</v>
      </c>
      <c r="P94" s="63">
        <v>44</v>
      </c>
      <c r="Q94" s="24">
        <f t="shared" si="54"/>
        <v>-5.3191489361702171</v>
      </c>
      <c r="R94" s="24">
        <f t="shared" si="55"/>
        <v>2.8846153846153841</v>
      </c>
      <c r="S94" s="24">
        <f t="shared" si="32"/>
        <v>-1.0101010101010042</v>
      </c>
      <c r="T94" s="24">
        <f t="shared" si="33"/>
        <v>-0.55829511100041307</v>
      </c>
      <c r="U94" s="115"/>
      <c r="V94" s="109">
        <f t="shared" si="34"/>
        <v>-3.211517165005537</v>
      </c>
      <c r="W94" s="109">
        <f t="shared" si="35"/>
        <v>-8.211517165005537</v>
      </c>
      <c r="X94" s="109">
        <f t="shared" si="36"/>
        <v>1.788482834994463</v>
      </c>
      <c r="Y94" s="109">
        <f t="shared" si="37"/>
        <v>-11.147199249394486</v>
      </c>
      <c r="Z94" s="109">
        <f t="shared" si="38"/>
        <v>4.7241649193834121</v>
      </c>
      <c r="AA94" s="109">
        <f t="shared" si="39"/>
        <v>1.0610079575596938</v>
      </c>
      <c r="AB94" s="109">
        <f t="shared" si="40"/>
        <v>-3.9389920424403062</v>
      </c>
      <c r="AC94" s="109">
        <f t="shared" si="41"/>
        <v>6.0610079575596938</v>
      </c>
      <c r="AD94" s="109">
        <f t="shared" si="42"/>
        <v>-26.286548990584826</v>
      </c>
      <c r="AE94" s="109">
        <f t="shared" si="43"/>
        <v>28.40856490570421</v>
      </c>
      <c r="AF94" s="109">
        <f t="shared" si="44"/>
        <v>-2.9702970297029725</v>
      </c>
      <c r="AG94" s="109">
        <f t="shared" si="45"/>
        <v>-7.9702970297029729</v>
      </c>
      <c r="AH94" s="109">
        <f t="shared" si="46"/>
        <v>2.0297029702970275</v>
      </c>
      <c r="AI94" s="109">
        <f t="shared" si="47"/>
        <v>-16.033419481020328</v>
      </c>
      <c r="AJ94" s="109">
        <f t="shared" si="48"/>
        <v>10.092825421614384</v>
      </c>
      <c r="AK94" s="109">
        <f t="shared" si="49"/>
        <v>-3.0219856758152299</v>
      </c>
      <c r="AL94" s="109">
        <f t="shared" si="50"/>
        <v>-8.0219856758152304</v>
      </c>
      <c r="AM94" s="109">
        <f t="shared" si="51"/>
        <v>1.9780143241847701</v>
      </c>
      <c r="AN94" s="109">
        <f t="shared" si="52"/>
        <v>-16.323824860337844</v>
      </c>
      <c r="AO94" s="109">
        <f t="shared" si="53"/>
        <v>10.279853508707383</v>
      </c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7"/>
      <c r="BG94" s="27"/>
      <c r="BH94" s="27"/>
      <c r="BI94" s="27"/>
      <c r="BJ94" s="27"/>
      <c r="BK94" s="27"/>
      <c r="BL94" s="27"/>
      <c r="BM94" s="27"/>
      <c r="BN94" s="27"/>
      <c r="BO94" s="27"/>
      <c r="BP94" s="27"/>
      <c r="BQ94" s="27"/>
      <c r="BR94" s="27"/>
      <c r="BS94" s="27"/>
      <c r="BT94" s="27"/>
      <c r="BU94" s="27"/>
      <c r="BV94" s="27"/>
      <c r="BW94" s="27"/>
      <c r="BX94" s="27"/>
      <c r="BY94" s="27"/>
      <c r="BZ94" s="27"/>
      <c r="CA94" s="27"/>
      <c r="CB94" s="27"/>
      <c r="CC94" s="27"/>
      <c r="CD94" s="27"/>
      <c r="CE94" s="27"/>
      <c r="CF94" s="27"/>
      <c r="CG94" s="27"/>
      <c r="CH94" s="27"/>
      <c r="CI94" s="27"/>
      <c r="CJ94" s="27"/>
      <c r="CK94" s="27"/>
      <c r="CL94" s="27"/>
      <c r="CM94" s="27"/>
      <c r="CN94" s="27"/>
      <c r="CO94" s="27"/>
      <c r="CP94" s="27"/>
      <c r="CQ94" s="27"/>
      <c r="CR94" s="27"/>
      <c r="CS94" s="27"/>
      <c r="CT94" s="27"/>
      <c r="CU94" s="27"/>
      <c r="CV94" s="27"/>
      <c r="CW94" s="27"/>
      <c r="CX94" s="27"/>
      <c r="CY94" s="27"/>
      <c r="CZ94" s="27"/>
      <c r="DA94" s="27"/>
      <c r="DB94" s="27"/>
      <c r="DC94" s="27"/>
      <c r="DD94" s="27"/>
      <c r="DE94" s="27"/>
      <c r="DF94" s="27"/>
      <c r="DG94" s="27"/>
      <c r="DH94" s="27"/>
      <c r="DI94" s="27"/>
      <c r="DJ94" s="27"/>
      <c r="DK94" s="27"/>
      <c r="DL94" s="27"/>
      <c r="DM94" s="27"/>
      <c r="DN94" s="27"/>
      <c r="DO94" s="27"/>
      <c r="DP94" s="27"/>
      <c r="DQ94" s="27"/>
      <c r="DR94" s="27"/>
      <c r="DS94" s="27"/>
      <c r="DT94" s="27"/>
      <c r="DU94" s="27"/>
      <c r="DV94" s="27"/>
      <c r="DW94" s="27"/>
      <c r="DX94" s="27"/>
    </row>
    <row r="95" spans="1:128" s="5" customFormat="1" x14ac:dyDescent="0.25">
      <c r="A95" s="22" t="s">
        <v>21</v>
      </c>
      <c r="B95" s="33" t="s">
        <v>69</v>
      </c>
      <c r="C95" s="22" t="s">
        <v>27</v>
      </c>
      <c r="D95" s="26">
        <v>2</v>
      </c>
      <c r="E95" s="90">
        <v>447.47040000000004</v>
      </c>
      <c r="F95" s="90">
        <f t="shared" si="29"/>
        <v>447.50000000000006</v>
      </c>
      <c r="G95" s="149">
        <v>1.9400000000000001E-2</v>
      </c>
      <c r="H95" s="149">
        <v>1.0200000000000001E-2</v>
      </c>
      <c r="I95" s="147">
        <f t="shared" si="30"/>
        <v>2.9600000000000001E-2</v>
      </c>
      <c r="J95" s="91">
        <f t="shared" si="31"/>
        <v>66.147975619596025</v>
      </c>
      <c r="K95" s="59"/>
      <c r="L95" s="58">
        <v>447.4</v>
      </c>
      <c r="M95" s="131">
        <v>1.8499999999999999E-2</v>
      </c>
      <c r="N95" s="131">
        <v>1.0500000000000001E-2</v>
      </c>
      <c r="O95" s="131">
        <v>2.9000000000000001E-2</v>
      </c>
      <c r="P95" s="63">
        <v>65</v>
      </c>
      <c r="Q95" s="24">
        <f t="shared" si="54"/>
        <v>-4.6391752577319663</v>
      </c>
      <c r="R95" s="24">
        <f t="shared" si="55"/>
        <v>2.9411764705882342</v>
      </c>
      <c r="S95" s="24">
        <f t="shared" si="32"/>
        <v>-2.0270270270270263</v>
      </c>
      <c r="T95" s="24">
        <f t="shared" si="33"/>
        <v>-1.735465989462484</v>
      </c>
      <c r="U95" s="115"/>
      <c r="V95" s="109">
        <f t="shared" si="34"/>
        <v>-3.211517165005537</v>
      </c>
      <c r="W95" s="109">
        <f t="shared" si="35"/>
        <v>-8.211517165005537</v>
      </c>
      <c r="X95" s="109">
        <f t="shared" si="36"/>
        <v>1.788482834994463</v>
      </c>
      <c r="Y95" s="109">
        <f t="shared" si="37"/>
        <v>-11.147199249394486</v>
      </c>
      <c r="Z95" s="109">
        <f t="shared" si="38"/>
        <v>4.7241649193834121</v>
      </c>
      <c r="AA95" s="109">
        <f t="shared" si="39"/>
        <v>1.0610079575596938</v>
      </c>
      <c r="AB95" s="109">
        <f t="shared" si="40"/>
        <v>-3.9389920424403062</v>
      </c>
      <c r="AC95" s="109">
        <f t="shared" si="41"/>
        <v>6.0610079575596938</v>
      </c>
      <c r="AD95" s="109">
        <f t="shared" si="42"/>
        <v>-26.286548990584826</v>
      </c>
      <c r="AE95" s="109">
        <f t="shared" si="43"/>
        <v>28.40856490570421</v>
      </c>
      <c r="AF95" s="109">
        <f t="shared" si="44"/>
        <v>-2.9702970297029725</v>
      </c>
      <c r="AG95" s="109">
        <f t="shared" si="45"/>
        <v>-7.9702970297029729</v>
      </c>
      <c r="AH95" s="109">
        <f t="shared" si="46"/>
        <v>2.0297029702970275</v>
      </c>
      <c r="AI95" s="109">
        <f t="shared" si="47"/>
        <v>-16.033419481020328</v>
      </c>
      <c r="AJ95" s="109">
        <f t="shared" si="48"/>
        <v>10.092825421614384</v>
      </c>
      <c r="AK95" s="109">
        <f t="shared" si="49"/>
        <v>-3.0219856758152299</v>
      </c>
      <c r="AL95" s="109">
        <f t="shared" si="50"/>
        <v>-8.0219856758152304</v>
      </c>
      <c r="AM95" s="109">
        <f t="shared" si="51"/>
        <v>1.9780143241847701</v>
      </c>
      <c r="AN95" s="109">
        <f t="shared" si="52"/>
        <v>-16.323824860337844</v>
      </c>
      <c r="AO95" s="109">
        <f t="shared" si="53"/>
        <v>10.279853508707383</v>
      </c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  <c r="BF95" s="27"/>
      <c r="BG95" s="27"/>
      <c r="BH95" s="27"/>
      <c r="BI95" s="27"/>
      <c r="BJ95" s="27"/>
      <c r="BK95" s="27"/>
      <c r="BL95" s="27"/>
      <c r="BM95" s="27"/>
      <c r="BN95" s="27"/>
      <c r="BO95" s="27"/>
      <c r="BP95" s="27"/>
      <c r="BQ95" s="27"/>
      <c r="BR95" s="27"/>
      <c r="BS95" s="27"/>
      <c r="BT95" s="27"/>
      <c r="BU95" s="27"/>
      <c r="BV95" s="27"/>
      <c r="BW95" s="27"/>
      <c r="BX95" s="27"/>
      <c r="BY95" s="27"/>
      <c r="BZ95" s="27"/>
      <c r="CA95" s="27"/>
      <c r="CB95" s="27"/>
      <c r="CC95" s="27"/>
      <c r="CD95" s="27"/>
      <c r="CE95" s="27"/>
      <c r="CF95" s="27"/>
      <c r="CG95" s="27"/>
      <c r="CH95" s="27"/>
      <c r="CI95" s="27"/>
      <c r="CJ95" s="27"/>
      <c r="CK95" s="27"/>
      <c r="CL95" s="27"/>
      <c r="CM95" s="27"/>
      <c r="CN95" s="27"/>
      <c r="CO95" s="27"/>
      <c r="CP95" s="27"/>
      <c r="CQ95" s="27"/>
      <c r="CR95" s="27"/>
      <c r="CS95" s="27"/>
      <c r="CT95" s="27"/>
      <c r="CU95" s="27"/>
      <c r="CV95" s="27"/>
      <c r="CW95" s="27"/>
      <c r="CX95" s="27"/>
      <c r="CY95" s="27"/>
      <c r="CZ95" s="27"/>
      <c r="DA95" s="27"/>
      <c r="DB95" s="27"/>
      <c r="DC95" s="27"/>
      <c r="DD95" s="27"/>
      <c r="DE95" s="27"/>
      <c r="DF95" s="27"/>
      <c r="DG95" s="27"/>
      <c r="DH95" s="27"/>
      <c r="DI95" s="27"/>
      <c r="DJ95" s="27"/>
      <c r="DK95" s="27"/>
      <c r="DL95" s="27"/>
      <c r="DM95" s="27"/>
      <c r="DN95" s="27"/>
      <c r="DO95" s="27"/>
      <c r="DP95" s="27"/>
      <c r="DQ95" s="27"/>
      <c r="DR95" s="27"/>
      <c r="DS95" s="27"/>
      <c r="DT95" s="27"/>
      <c r="DU95" s="27"/>
      <c r="DV95" s="27"/>
      <c r="DW95" s="27"/>
      <c r="DX95" s="27"/>
    </row>
    <row r="96" spans="1:128" s="5" customFormat="1" x14ac:dyDescent="0.25">
      <c r="A96" s="22" t="s">
        <v>21</v>
      </c>
      <c r="B96" s="33" t="s">
        <v>69</v>
      </c>
      <c r="C96" s="22" t="s">
        <v>27</v>
      </c>
      <c r="D96" s="26">
        <v>3</v>
      </c>
      <c r="E96" s="90">
        <v>446.858</v>
      </c>
      <c r="F96" s="90">
        <f t="shared" si="29"/>
        <v>446.9</v>
      </c>
      <c r="G96" s="149">
        <v>3.1099999999999999E-2</v>
      </c>
      <c r="H96" s="149">
        <v>1.09E-2</v>
      </c>
      <c r="I96" s="147">
        <f t="shared" si="30"/>
        <v>4.1999999999999996E-2</v>
      </c>
      <c r="J96" s="91">
        <f t="shared" si="31"/>
        <v>93.986255916253285</v>
      </c>
      <c r="K96" s="59"/>
      <c r="L96" s="58">
        <v>446.9</v>
      </c>
      <c r="M96" s="131">
        <v>2.8899999999999999E-2</v>
      </c>
      <c r="N96" s="131">
        <v>1.06E-2</v>
      </c>
      <c r="O96" s="131">
        <v>3.95E-2</v>
      </c>
      <c r="P96" s="63">
        <v>88</v>
      </c>
      <c r="Q96" s="24">
        <f t="shared" si="54"/>
        <v>-7.0739549839228308</v>
      </c>
      <c r="R96" s="24">
        <f t="shared" si="55"/>
        <v>-2.7522935779816504</v>
      </c>
      <c r="S96" s="24">
        <f t="shared" si="32"/>
        <v>-5.9523809523809419</v>
      </c>
      <c r="T96" s="24">
        <f t="shared" si="33"/>
        <v>-6.369288634699263</v>
      </c>
      <c r="U96" s="115"/>
      <c r="V96" s="109">
        <f t="shared" si="34"/>
        <v>-3.211517165005537</v>
      </c>
      <c r="W96" s="109">
        <f t="shared" si="35"/>
        <v>-8.211517165005537</v>
      </c>
      <c r="X96" s="109">
        <f t="shared" si="36"/>
        <v>1.788482834994463</v>
      </c>
      <c r="Y96" s="109">
        <f t="shared" si="37"/>
        <v>-11.147199249394486</v>
      </c>
      <c r="Z96" s="109">
        <f t="shared" si="38"/>
        <v>4.7241649193834121</v>
      </c>
      <c r="AA96" s="109">
        <f t="shared" si="39"/>
        <v>1.0610079575596938</v>
      </c>
      <c r="AB96" s="109">
        <f t="shared" si="40"/>
        <v>-3.9389920424403062</v>
      </c>
      <c r="AC96" s="109">
        <f t="shared" si="41"/>
        <v>6.0610079575596938</v>
      </c>
      <c r="AD96" s="109">
        <f t="shared" si="42"/>
        <v>-26.286548990584826</v>
      </c>
      <c r="AE96" s="109">
        <f t="shared" si="43"/>
        <v>28.40856490570421</v>
      </c>
      <c r="AF96" s="109">
        <f t="shared" si="44"/>
        <v>-2.9702970297029725</v>
      </c>
      <c r="AG96" s="109">
        <f t="shared" si="45"/>
        <v>-7.9702970297029729</v>
      </c>
      <c r="AH96" s="109">
        <f t="shared" si="46"/>
        <v>2.0297029702970275</v>
      </c>
      <c r="AI96" s="109">
        <f t="shared" si="47"/>
        <v>-16.033419481020328</v>
      </c>
      <c r="AJ96" s="109">
        <f t="shared" si="48"/>
        <v>10.092825421614384</v>
      </c>
      <c r="AK96" s="109">
        <f t="shared" si="49"/>
        <v>-3.0219856758152299</v>
      </c>
      <c r="AL96" s="109">
        <f t="shared" si="50"/>
        <v>-8.0219856758152304</v>
      </c>
      <c r="AM96" s="109">
        <f t="shared" si="51"/>
        <v>1.9780143241847701</v>
      </c>
      <c r="AN96" s="109">
        <f t="shared" si="52"/>
        <v>-16.323824860337844</v>
      </c>
      <c r="AO96" s="109">
        <f t="shared" si="53"/>
        <v>10.279853508707383</v>
      </c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27"/>
      <c r="BD96" s="27"/>
      <c r="BE96" s="27"/>
      <c r="BF96" s="27"/>
      <c r="BG96" s="27"/>
      <c r="BH96" s="27"/>
      <c r="BI96" s="27"/>
      <c r="BJ96" s="27"/>
      <c r="BK96" s="27"/>
      <c r="BL96" s="27"/>
      <c r="BM96" s="27"/>
      <c r="BN96" s="27"/>
      <c r="BO96" s="27"/>
      <c r="BP96" s="27"/>
      <c r="BQ96" s="27"/>
      <c r="BR96" s="27"/>
      <c r="BS96" s="27"/>
      <c r="BT96" s="27"/>
      <c r="BU96" s="27"/>
      <c r="BV96" s="27"/>
      <c r="BW96" s="27"/>
      <c r="BX96" s="27"/>
      <c r="BY96" s="27"/>
      <c r="BZ96" s="27"/>
      <c r="CA96" s="27"/>
      <c r="CB96" s="27"/>
      <c r="CC96" s="27"/>
      <c r="CD96" s="27"/>
      <c r="CE96" s="27"/>
      <c r="CF96" s="27"/>
      <c r="CG96" s="27"/>
      <c r="CH96" s="27"/>
      <c r="CI96" s="27"/>
      <c r="CJ96" s="27"/>
      <c r="CK96" s="27"/>
      <c r="CL96" s="27"/>
      <c r="CM96" s="27"/>
      <c r="CN96" s="27"/>
      <c r="CO96" s="27"/>
      <c r="CP96" s="27"/>
      <c r="CQ96" s="27"/>
      <c r="CR96" s="27"/>
      <c r="CS96" s="27"/>
      <c r="CT96" s="27"/>
      <c r="CU96" s="27"/>
      <c r="CV96" s="27"/>
      <c r="CW96" s="27"/>
      <c r="CX96" s="27"/>
      <c r="CY96" s="27"/>
      <c r="CZ96" s="27"/>
      <c r="DA96" s="27"/>
      <c r="DB96" s="27"/>
      <c r="DC96" s="27"/>
      <c r="DD96" s="27"/>
      <c r="DE96" s="27"/>
      <c r="DF96" s="27"/>
      <c r="DG96" s="27"/>
      <c r="DH96" s="27"/>
      <c r="DI96" s="27"/>
      <c r="DJ96" s="27"/>
      <c r="DK96" s="27"/>
      <c r="DL96" s="27"/>
      <c r="DM96" s="27"/>
      <c r="DN96" s="27"/>
      <c r="DO96" s="27"/>
      <c r="DP96" s="27"/>
      <c r="DQ96" s="27"/>
      <c r="DR96" s="27"/>
      <c r="DS96" s="27"/>
      <c r="DT96" s="27"/>
      <c r="DU96" s="27"/>
      <c r="DV96" s="27"/>
      <c r="DW96" s="27"/>
      <c r="DX96" s="27"/>
    </row>
    <row r="97" spans="1:128" s="5" customFormat="1" x14ac:dyDescent="0.25">
      <c r="A97" s="22" t="s">
        <v>21</v>
      </c>
      <c r="B97" s="33" t="s">
        <v>69</v>
      </c>
      <c r="C97" s="22" t="s">
        <v>27</v>
      </c>
      <c r="D97" s="26">
        <v>4</v>
      </c>
      <c r="E97" s="90">
        <v>446.95020000000005</v>
      </c>
      <c r="F97" s="90">
        <f t="shared" si="29"/>
        <v>447.00000000000006</v>
      </c>
      <c r="G97" s="149">
        <v>3.9100000000000003E-2</v>
      </c>
      <c r="H97" s="149">
        <v>1.0699999999999999E-2</v>
      </c>
      <c r="I97" s="147">
        <f t="shared" si="30"/>
        <v>4.9800000000000004E-2</v>
      </c>
      <c r="J97" s="91">
        <f t="shared" si="31"/>
        <v>111.41712457943694</v>
      </c>
      <c r="K97" s="59"/>
      <c r="L97" s="58">
        <v>446.9</v>
      </c>
      <c r="M97" s="131">
        <v>3.44E-2</v>
      </c>
      <c r="N97" s="131">
        <v>1.0200000000000001E-2</v>
      </c>
      <c r="O97" s="131">
        <v>4.4600000000000001E-2</v>
      </c>
      <c r="P97" s="63">
        <v>100</v>
      </c>
      <c r="Q97" s="24">
        <f t="shared" si="54"/>
        <v>-12.020460358056271</v>
      </c>
      <c r="R97" s="24">
        <f t="shared" si="55"/>
        <v>-4.6728971962616699</v>
      </c>
      <c r="S97" s="24">
        <f t="shared" si="32"/>
        <v>-10.441767068273098</v>
      </c>
      <c r="T97" s="24">
        <f t="shared" si="33"/>
        <v>-10.24719011779638</v>
      </c>
      <c r="U97" s="115"/>
      <c r="V97" s="109">
        <f t="shared" si="34"/>
        <v>-3.211517165005537</v>
      </c>
      <c r="W97" s="109">
        <f t="shared" si="35"/>
        <v>-8.211517165005537</v>
      </c>
      <c r="X97" s="109">
        <f t="shared" si="36"/>
        <v>1.788482834994463</v>
      </c>
      <c r="Y97" s="109">
        <f t="shared" si="37"/>
        <v>-11.147199249394486</v>
      </c>
      <c r="Z97" s="109">
        <f t="shared" si="38"/>
        <v>4.7241649193834121</v>
      </c>
      <c r="AA97" s="109">
        <f t="shared" si="39"/>
        <v>1.0610079575596938</v>
      </c>
      <c r="AB97" s="109">
        <f t="shared" si="40"/>
        <v>-3.9389920424403062</v>
      </c>
      <c r="AC97" s="109">
        <f t="shared" si="41"/>
        <v>6.0610079575596938</v>
      </c>
      <c r="AD97" s="109">
        <f t="shared" si="42"/>
        <v>-26.286548990584826</v>
      </c>
      <c r="AE97" s="109">
        <f t="shared" si="43"/>
        <v>28.40856490570421</v>
      </c>
      <c r="AF97" s="109">
        <f t="shared" si="44"/>
        <v>-2.9702970297029725</v>
      </c>
      <c r="AG97" s="109">
        <f t="shared" si="45"/>
        <v>-7.9702970297029729</v>
      </c>
      <c r="AH97" s="109">
        <f t="shared" si="46"/>
        <v>2.0297029702970275</v>
      </c>
      <c r="AI97" s="109">
        <f t="shared" si="47"/>
        <v>-16.033419481020328</v>
      </c>
      <c r="AJ97" s="109">
        <f t="shared" si="48"/>
        <v>10.092825421614384</v>
      </c>
      <c r="AK97" s="109">
        <f t="shared" si="49"/>
        <v>-3.0219856758152299</v>
      </c>
      <c r="AL97" s="109">
        <f t="shared" si="50"/>
        <v>-8.0219856758152304</v>
      </c>
      <c r="AM97" s="109">
        <f t="shared" si="51"/>
        <v>1.9780143241847701</v>
      </c>
      <c r="AN97" s="109">
        <f t="shared" si="52"/>
        <v>-16.323824860337844</v>
      </c>
      <c r="AO97" s="109">
        <f t="shared" si="53"/>
        <v>10.279853508707383</v>
      </c>
      <c r="AP97" s="27"/>
      <c r="AQ97" s="27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7"/>
      <c r="BC97" s="27"/>
      <c r="BD97" s="27"/>
      <c r="BE97" s="27"/>
      <c r="BF97" s="27"/>
      <c r="BG97" s="27"/>
      <c r="BH97" s="27"/>
      <c r="BI97" s="27"/>
      <c r="BJ97" s="27"/>
      <c r="BK97" s="27"/>
      <c r="BL97" s="27"/>
      <c r="BM97" s="27"/>
      <c r="BN97" s="27"/>
      <c r="BO97" s="27"/>
      <c r="BP97" s="27"/>
      <c r="BQ97" s="27"/>
      <c r="BR97" s="27"/>
      <c r="BS97" s="27"/>
      <c r="BT97" s="27"/>
      <c r="BU97" s="27"/>
      <c r="BV97" s="27"/>
      <c r="BW97" s="27"/>
      <c r="BX97" s="27"/>
      <c r="BY97" s="27"/>
      <c r="BZ97" s="27"/>
      <c r="CA97" s="27"/>
      <c r="CB97" s="27"/>
      <c r="CC97" s="27"/>
      <c r="CD97" s="27"/>
      <c r="CE97" s="27"/>
      <c r="CF97" s="27"/>
      <c r="CG97" s="27"/>
      <c r="CH97" s="27"/>
      <c r="CI97" s="27"/>
      <c r="CJ97" s="27"/>
      <c r="CK97" s="27"/>
      <c r="CL97" s="27"/>
      <c r="CM97" s="27"/>
      <c r="CN97" s="27"/>
      <c r="CO97" s="27"/>
      <c r="CP97" s="27"/>
      <c r="CQ97" s="27"/>
      <c r="CR97" s="27"/>
      <c r="CS97" s="27"/>
      <c r="CT97" s="27"/>
      <c r="CU97" s="27"/>
      <c r="CV97" s="27"/>
      <c r="CW97" s="27"/>
      <c r="CX97" s="27"/>
      <c r="CY97" s="27"/>
      <c r="CZ97" s="27"/>
      <c r="DA97" s="27"/>
      <c r="DB97" s="27"/>
      <c r="DC97" s="27"/>
      <c r="DD97" s="27"/>
      <c r="DE97" s="27"/>
      <c r="DF97" s="27"/>
      <c r="DG97" s="27"/>
      <c r="DH97" s="27"/>
      <c r="DI97" s="27"/>
      <c r="DJ97" s="27"/>
      <c r="DK97" s="27"/>
      <c r="DL97" s="27"/>
      <c r="DM97" s="27"/>
      <c r="DN97" s="27"/>
      <c r="DO97" s="27"/>
      <c r="DP97" s="27"/>
      <c r="DQ97" s="27"/>
      <c r="DR97" s="27"/>
      <c r="DS97" s="27"/>
      <c r="DT97" s="27"/>
      <c r="DU97" s="27"/>
      <c r="DV97" s="27"/>
      <c r="DW97" s="27"/>
      <c r="DX97" s="27"/>
    </row>
    <row r="98" spans="1:128" s="5" customFormat="1" x14ac:dyDescent="0.25">
      <c r="A98" s="22" t="s">
        <v>21</v>
      </c>
      <c r="B98" s="33" t="s">
        <v>69</v>
      </c>
      <c r="C98" s="22" t="s">
        <v>27</v>
      </c>
      <c r="D98" s="26">
        <v>5</v>
      </c>
      <c r="E98" s="90">
        <v>446.69679999999994</v>
      </c>
      <c r="F98" s="90">
        <f t="shared" si="29"/>
        <v>446.79999999999995</v>
      </c>
      <c r="G98" s="149">
        <v>8.7900000000000006E-2</v>
      </c>
      <c r="H98" s="149">
        <v>1.5299999999999999E-2</v>
      </c>
      <c r="I98" s="147">
        <f t="shared" si="30"/>
        <v>0.1032</v>
      </c>
      <c r="J98" s="91">
        <f t="shared" si="31"/>
        <v>231.00904989458715</v>
      </c>
      <c r="K98" s="59"/>
      <c r="L98" s="58">
        <v>446.8</v>
      </c>
      <c r="M98" s="131">
        <v>8.0399999999999999E-2</v>
      </c>
      <c r="N98" s="131">
        <v>1.46E-2</v>
      </c>
      <c r="O98" s="131">
        <v>9.5000000000000001E-2</v>
      </c>
      <c r="P98" s="63">
        <v>213</v>
      </c>
      <c r="Q98" s="24">
        <f t="shared" si="54"/>
        <v>-8.5324232081911333</v>
      </c>
      <c r="R98" s="24">
        <f t="shared" si="55"/>
        <v>-4.5751633986928049</v>
      </c>
      <c r="S98" s="24">
        <f t="shared" si="32"/>
        <v>-7.9457364341085261</v>
      </c>
      <c r="T98" s="24">
        <f t="shared" si="33"/>
        <v>-7.7958200783930094</v>
      </c>
      <c r="U98" s="115"/>
      <c r="V98" s="109">
        <f t="shared" si="34"/>
        <v>-3.211517165005537</v>
      </c>
      <c r="W98" s="109">
        <f t="shared" si="35"/>
        <v>-8.211517165005537</v>
      </c>
      <c r="X98" s="109">
        <f t="shared" si="36"/>
        <v>1.788482834994463</v>
      </c>
      <c r="Y98" s="109">
        <f t="shared" si="37"/>
        <v>-11.147199249394486</v>
      </c>
      <c r="Z98" s="109">
        <f t="shared" si="38"/>
        <v>4.7241649193834121</v>
      </c>
      <c r="AA98" s="109">
        <f t="shared" si="39"/>
        <v>1.0610079575596938</v>
      </c>
      <c r="AB98" s="109">
        <f t="shared" si="40"/>
        <v>-3.9389920424403062</v>
      </c>
      <c r="AC98" s="109">
        <f t="shared" si="41"/>
        <v>6.0610079575596938</v>
      </c>
      <c r="AD98" s="109">
        <f t="shared" si="42"/>
        <v>-26.286548990584826</v>
      </c>
      <c r="AE98" s="109">
        <f t="shared" si="43"/>
        <v>28.40856490570421</v>
      </c>
      <c r="AF98" s="109">
        <f t="shared" si="44"/>
        <v>-2.9702970297029725</v>
      </c>
      <c r="AG98" s="109">
        <f t="shared" si="45"/>
        <v>-7.9702970297029729</v>
      </c>
      <c r="AH98" s="109">
        <f t="shared" si="46"/>
        <v>2.0297029702970275</v>
      </c>
      <c r="AI98" s="109">
        <f t="shared" si="47"/>
        <v>-16.033419481020328</v>
      </c>
      <c r="AJ98" s="109">
        <f t="shared" si="48"/>
        <v>10.092825421614384</v>
      </c>
      <c r="AK98" s="109">
        <f t="shared" si="49"/>
        <v>-3.0219856758152299</v>
      </c>
      <c r="AL98" s="109">
        <f t="shared" si="50"/>
        <v>-8.0219856758152304</v>
      </c>
      <c r="AM98" s="109">
        <f t="shared" si="51"/>
        <v>1.9780143241847701</v>
      </c>
      <c r="AN98" s="109">
        <f t="shared" si="52"/>
        <v>-16.323824860337844</v>
      </c>
      <c r="AO98" s="109">
        <f t="shared" si="53"/>
        <v>10.279853508707383</v>
      </c>
      <c r="AP98" s="27"/>
      <c r="AQ98" s="27"/>
      <c r="AR98" s="27"/>
      <c r="AS98" s="27"/>
      <c r="AT98" s="27"/>
      <c r="AU98" s="27"/>
      <c r="AV98" s="27"/>
      <c r="AW98" s="27"/>
      <c r="AX98" s="27"/>
      <c r="AY98" s="27"/>
      <c r="AZ98" s="27"/>
      <c r="BA98" s="27"/>
      <c r="BB98" s="27"/>
      <c r="BC98" s="27"/>
      <c r="BD98" s="27"/>
      <c r="BE98" s="27"/>
      <c r="BF98" s="27"/>
      <c r="BG98" s="27"/>
      <c r="BH98" s="27"/>
      <c r="BI98" s="27"/>
      <c r="BJ98" s="27"/>
      <c r="BK98" s="27"/>
      <c r="BL98" s="27"/>
      <c r="BM98" s="27"/>
      <c r="BN98" s="27"/>
      <c r="BO98" s="27"/>
      <c r="BP98" s="27"/>
      <c r="BQ98" s="27"/>
      <c r="BR98" s="27"/>
      <c r="BS98" s="27"/>
      <c r="BT98" s="27"/>
      <c r="BU98" s="27"/>
      <c r="BV98" s="27"/>
      <c r="BW98" s="27"/>
      <c r="BX98" s="27"/>
      <c r="BY98" s="27"/>
      <c r="BZ98" s="27"/>
      <c r="CA98" s="27"/>
      <c r="CB98" s="27"/>
      <c r="CC98" s="27"/>
      <c r="CD98" s="27"/>
      <c r="CE98" s="27"/>
      <c r="CF98" s="27"/>
      <c r="CG98" s="27"/>
      <c r="CH98" s="27"/>
      <c r="CI98" s="27"/>
      <c r="CJ98" s="27"/>
      <c r="CK98" s="27"/>
      <c r="CL98" s="27"/>
      <c r="CM98" s="27"/>
      <c r="CN98" s="27"/>
      <c r="CO98" s="27"/>
      <c r="CP98" s="27"/>
      <c r="CQ98" s="27"/>
      <c r="CR98" s="27"/>
      <c r="CS98" s="27"/>
      <c r="CT98" s="27"/>
      <c r="CU98" s="27"/>
      <c r="CV98" s="27"/>
      <c r="CW98" s="27"/>
      <c r="CX98" s="27"/>
      <c r="CY98" s="27"/>
      <c r="CZ98" s="27"/>
      <c r="DA98" s="27"/>
      <c r="DB98" s="27"/>
      <c r="DC98" s="27"/>
      <c r="DD98" s="27"/>
      <c r="DE98" s="27"/>
      <c r="DF98" s="27"/>
      <c r="DG98" s="27"/>
      <c r="DH98" s="27"/>
      <c r="DI98" s="27"/>
      <c r="DJ98" s="27"/>
      <c r="DK98" s="27"/>
      <c r="DL98" s="27"/>
      <c r="DM98" s="27"/>
      <c r="DN98" s="27"/>
      <c r="DO98" s="27"/>
      <c r="DP98" s="27"/>
      <c r="DQ98" s="27"/>
      <c r="DR98" s="27"/>
      <c r="DS98" s="27"/>
      <c r="DT98" s="27"/>
      <c r="DU98" s="27"/>
      <c r="DV98" s="27"/>
      <c r="DW98" s="27"/>
      <c r="DX98" s="27"/>
    </row>
    <row r="99" spans="1:128" s="5" customFormat="1" x14ac:dyDescent="0.25">
      <c r="A99" s="22" t="s">
        <v>21</v>
      </c>
      <c r="B99" s="33" t="s">
        <v>69</v>
      </c>
      <c r="C99" s="22" t="s">
        <v>27</v>
      </c>
      <c r="D99" s="26">
        <v>6</v>
      </c>
      <c r="E99" s="90">
        <v>446.65179999999998</v>
      </c>
      <c r="F99" s="90">
        <f t="shared" si="29"/>
        <v>446.8</v>
      </c>
      <c r="G99" s="149">
        <v>0.12670000000000001</v>
      </c>
      <c r="H99" s="149">
        <v>2.1499999999999998E-2</v>
      </c>
      <c r="I99" s="147">
        <f t="shared" si="30"/>
        <v>0.1482</v>
      </c>
      <c r="J99" s="91">
        <f t="shared" si="31"/>
        <v>331.76054747120276</v>
      </c>
      <c r="K99" s="59"/>
      <c r="L99" s="58">
        <v>446.8</v>
      </c>
      <c r="M99" s="131">
        <v>0.1186</v>
      </c>
      <c r="N99" s="131">
        <v>2.1499999999999998E-2</v>
      </c>
      <c r="O99" s="131">
        <v>0.1401</v>
      </c>
      <c r="P99" s="63">
        <v>314</v>
      </c>
      <c r="Q99" s="24">
        <f t="shared" si="54"/>
        <v>-6.3930544593528094</v>
      </c>
      <c r="R99" s="24">
        <f t="shared" si="55"/>
        <v>0</v>
      </c>
      <c r="S99" s="24">
        <f t="shared" si="32"/>
        <v>-5.4655870445344101</v>
      </c>
      <c r="T99" s="24">
        <f t="shared" si="33"/>
        <v>-5.3534236082560103</v>
      </c>
      <c r="U99" s="115"/>
      <c r="V99" s="109">
        <f t="shared" si="34"/>
        <v>-3.211517165005537</v>
      </c>
      <c r="W99" s="109">
        <f t="shared" si="35"/>
        <v>-8.211517165005537</v>
      </c>
      <c r="X99" s="109">
        <f t="shared" si="36"/>
        <v>1.788482834994463</v>
      </c>
      <c r="Y99" s="109">
        <f t="shared" si="37"/>
        <v>-11.147199249394486</v>
      </c>
      <c r="Z99" s="109">
        <f t="shared" si="38"/>
        <v>4.7241649193834121</v>
      </c>
      <c r="AA99" s="109">
        <f t="shared" si="39"/>
        <v>1.0610079575596938</v>
      </c>
      <c r="AB99" s="109">
        <f t="shared" si="40"/>
        <v>-3.9389920424403062</v>
      </c>
      <c r="AC99" s="109">
        <f t="shared" si="41"/>
        <v>6.0610079575596938</v>
      </c>
      <c r="AD99" s="109">
        <f t="shared" si="42"/>
        <v>-26.286548990584826</v>
      </c>
      <c r="AE99" s="109">
        <f t="shared" si="43"/>
        <v>28.40856490570421</v>
      </c>
      <c r="AF99" s="109">
        <f t="shared" si="44"/>
        <v>-2.9702970297029725</v>
      </c>
      <c r="AG99" s="109">
        <f t="shared" si="45"/>
        <v>-7.9702970297029729</v>
      </c>
      <c r="AH99" s="109">
        <f t="shared" si="46"/>
        <v>2.0297029702970275</v>
      </c>
      <c r="AI99" s="109">
        <f t="shared" si="47"/>
        <v>-16.033419481020328</v>
      </c>
      <c r="AJ99" s="109">
        <f t="shared" si="48"/>
        <v>10.092825421614384</v>
      </c>
      <c r="AK99" s="109">
        <f t="shared" si="49"/>
        <v>-3.0219856758152299</v>
      </c>
      <c r="AL99" s="109">
        <f t="shared" si="50"/>
        <v>-8.0219856758152304</v>
      </c>
      <c r="AM99" s="109">
        <f t="shared" si="51"/>
        <v>1.9780143241847701</v>
      </c>
      <c r="AN99" s="109">
        <f t="shared" si="52"/>
        <v>-16.323824860337844</v>
      </c>
      <c r="AO99" s="109">
        <f t="shared" si="53"/>
        <v>10.279853508707383</v>
      </c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  <c r="BF99" s="27"/>
      <c r="BG99" s="27"/>
      <c r="BH99" s="27"/>
      <c r="BI99" s="27"/>
      <c r="BJ99" s="27"/>
      <c r="BK99" s="27"/>
      <c r="BL99" s="27"/>
      <c r="BM99" s="27"/>
      <c r="BN99" s="27"/>
      <c r="BO99" s="27"/>
      <c r="BP99" s="27"/>
      <c r="BQ99" s="27"/>
      <c r="BR99" s="27"/>
      <c r="BS99" s="27"/>
      <c r="BT99" s="27"/>
      <c r="BU99" s="27"/>
      <c r="BV99" s="27"/>
      <c r="BW99" s="27"/>
      <c r="BX99" s="27"/>
      <c r="BY99" s="27"/>
      <c r="BZ99" s="27"/>
      <c r="CA99" s="27"/>
      <c r="CB99" s="27"/>
      <c r="CC99" s="27"/>
      <c r="CD99" s="27"/>
      <c r="CE99" s="27"/>
      <c r="CF99" s="27"/>
      <c r="CG99" s="27"/>
      <c r="CH99" s="27"/>
      <c r="CI99" s="27"/>
      <c r="CJ99" s="27"/>
      <c r="CK99" s="27"/>
      <c r="CL99" s="27"/>
      <c r="CM99" s="27"/>
      <c r="CN99" s="27"/>
      <c r="CO99" s="27"/>
      <c r="CP99" s="27"/>
      <c r="CQ99" s="27"/>
      <c r="CR99" s="27"/>
      <c r="CS99" s="27"/>
      <c r="CT99" s="27"/>
      <c r="CU99" s="27"/>
      <c r="CV99" s="27"/>
      <c r="CW99" s="27"/>
      <c r="CX99" s="27"/>
      <c r="CY99" s="27"/>
      <c r="CZ99" s="27"/>
      <c r="DA99" s="27"/>
      <c r="DB99" s="27"/>
      <c r="DC99" s="27"/>
      <c r="DD99" s="27"/>
      <c r="DE99" s="27"/>
      <c r="DF99" s="27"/>
      <c r="DG99" s="27"/>
      <c r="DH99" s="27"/>
      <c r="DI99" s="27"/>
      <c r="DJ99" s="27"/>
      <c r="DK99" s="27"/>
      <c r="DL99" s="27"/>
      <c r="DM99" s="27"/>
      <c r="DN99" s="27"/>
      <c r="DO99" s="27"/>
      <c r="DP99" s="27"/>
      <c r="DQ99" s="27"/>
      <c r="DR99" s="27"/>
      <c r="DS99" s="27"/>
      <c r="DT99" s="27"/>
      <c r="DU99" s="27"/>
      <c r="DV99" s="27"/>
      <c r="DW99" s="27"/>
      <c r="DX99" s="27"/>
    </row>
    <row r="100" spans="1:128" s="5" customFormat="1" x14ac:dyDescent="0.25">
      <c r="A100" s="22" t="s">
        <v>21</v>
      </c>
      <c r="B100" s="33" t="s">
        <v>69</v>
      </c>
      <c r="C100" s="22" t="s">
        <v>27</v>
      </c>
      <c r="D100" s="26">
        <v>7</v>
      </c>
      <c r="E100" s="90">
        <v>446.30369999999999</v>
      </c>
      <c r="F100" s="90">
        <f t="shared" si="29"/>
        <v>446.59999999999997</v>
      </c>
      <c r="G100" s="149">
        <v>0.24959999999999999</v>
      </c>
      <c r="H100" s="149">
        <v>4.6699999999999998E-2</v>
      </c>
      <c r="I100" s="147">
        <f t="shared" si="30"/>
        <v>0.29630000000000001</v>
      </c>
      <c r="J100" s="91">
        <f t="shared" si="31"/>
        <v>663.73141049676758</v>
      </c>
      <c r="K100" s="59"/>
      <c r="L100" s="58">
        <v>446.6</v>
      </c>
      <c r="M100" s="131">
        <v>0.2419</v>
      </c>
      <c r="N100" s="131">
        <v>4.7699999999999999E-2</v>
      </c>
      <c r="O100" s="131">
        <v>0.28960000000000002</v>
      </c>
      <c r="P100" s="63">
        <v>649</v>
      </c>
      <c r="Q100" s="24">
        <f t="shared" si="54"/>
        <v>-3.0849358974358911</v>
      </c>
      <c r="R100" s="24">
        <f t="shared" si="55"/>
        <v>2.1413276231263403</v>
      </c>
      <c r="S100" s="24">
        <f t="shared" si="32"/>
        <v>-2.2612217347283101</v>
      </c>
      <c r="T100" s="24">
        <f t="shared" si="33"/>
        <v>-2.219483704371005</v>
      </c>
      <c r="U100" s="115"/>
      <c r="V100" s="109">
        <f t="shared" si="34"/>
        <v>-3.211517165005537</v>
      </c>
      <c r="W100" s="109">
        <f t="shared" si="35"/>
        <v>-8.211517165005537</v>
      </c>
      <c r="X100" s="109">
        <f t="shared" si="36"/>
        <v>1.788482834994463</v>
      </c>
      <c r="Y100" s="109">
        <f t="shared" si="37"/>
        <v>-11.147199249394486</v>
      </c>
      <c r="Z100" s="109">
        <f t="shared" si="38"/>
        <v>4.7241649193834121</v>
      </c>
      <c r="AA100" s="109">
        <f t="shared" si="39"/>
        <v>1.0610079575596938</v>
      </c>
      <c r="AB100" s="109">
        <f t="shared" si="40"/>
        <v>-3.9389920424403062</v>
      </c>
      <c r="AC100" s="109">
        <f t="shared" si="41"/>
        <v>6.0610079575596938</v>
      </c>
      <c r="AD100" s="109">
        <f t="shared" si="42"/>
        <v>-26.286548990584826</v>
      </c>
      <c r="AE100" s="109">
        <f t="shared" si="43"/>
        <v>28.40856490570421</v>
      </c>
      <c r="AF100" s="109">
        <f t="shared" si="44"/>
        <v>-2.9702970297029725</v>
      </c>
      <c r="AG100" s="109">
        <f t="shared" si="45"/>
        <v>-7.9702970297029729</v>
      </c>
      <c r="AH100" s="109">
        <f t="shared" si="46"/>
        <v>2.0297029702970275</v>
      </c>
      <c r="AI100" s="109">
        <f t="shared" si="47"/>
        <v>-16.033419481020328</v>
      </c>
      <c r="AJ100" s="109">
        <f t="shared" si="48"/>
        <v>10.092825421614384</v>
      </c>
      <c r="AK100" s="109">
        <f t="shared" si="49"/>
        <v>-3.0219856758152299</v>
      </c>
      <c r="AL100" s="109">
        <f t="shared" si="50"/>
        <v>-8.0219856758152304</v>
      </c>
      <c r="AM100" s="109">
        <f t="shared" si="51"/>
        <v>1.9780143241847701</v>
      </c>
      <c r="AN100" s="109">
        <f t="shared" si="52"/>
        <v>-16.323824860337844</v>
      </c>
      <c r="AO100" s="109">
        <f t="shared" si="53"/>
        <v>10.279853508707383</v>
      </c>
      <c r="AP100" s="27"/>
      <c r="AQ100" s="27"/>
      <c r="AR100" s="27"/>
      <c r="AS100" s="27"/>
      <c r="AT100" s="27"/>
      <c r="AU100" s="27"/>
      <c r="AV100" s="27"/>
      <c r="AW100" s="27"/>
      <c r="AX100" s="27"/>
      <c r="AY100" s="27"/>
      <c r="AZ100" s="27"/>
      <c r="BA100" s="27"/>
      <c r="BB100" s="27"/>
      <c r="BC100" s="27"/>
      <c r="BD100" s="27"/>
      <c r="BE100" s="27"/>
      <c r="BF100" s="27"/>
      <c r="BG100" s="27"/>
      <c r="BH100" s="27"/>
      <c r="BI100" s="27"/>
      <c r="BJ100" s="27"/>
      <c r="BK100" s="27"/>
      <c r="BL100" s="27"/>
      <c r="BM100" s="27"/>
      <c r="BN100" s="27"/>
      <c r="BO100" s="27"/>
      <c r="BP100" s="27"/>
      <c r="BQ100" s="27"/>
      <c r="BR100" s="27"/>
      <c r="BS100" s="27"/>
      <c r="BT100" s="27"/>
      <c r="BU100" s="27"/>
      <c r="BV100" s="27"/>
      <c r="BW100" s="27"/>
      <c r="BX100" s="27"/>
      <c r="BY100" s="27"/>
      <c r="BZ100" s="27"/>
      <c r="CA100" s="27"/>
      <c r="CB100" s="27"/>
      <c r="CC100" s="27"/>
      <c r="CD100" s="27"/>
      <c r="CE100" s="27"/>
      <c r="CF100" s="27"/>
      <c r="CG100" s="27"/>
      <c r="CH100" s="27"/>
      <c r="CI100" s="27"/>
      <c r="CJ100" s="27"/>
      <c r="CK100" s="27"/>
      <c r="CL100" s="27"/>
      <c r="CM100" s="27"/>
      <c r="CN100" s="27"/>
      <c r="CO100" s="27"/>
      <c r="CP100" s="27"/>
      <c r="CQ100" s="27"/>
      <c r="CR100" s="27"/>
      <c r="CS100" s="27"/>
      <c r="CT100" s="27"/>
      <c r="CU100" s="27"/>
      <c r="CV100" s="27"/>
      <c r="CW100" s="27"/>
      <c r="CX100" s="27"/>
      <c r="CY100" s="27"/>
      <c r="CZ100" s="27"/>
      <c r="DA100" s="27"/>
      <c r="DB100" s="27"/>
      <c r="DC100" s="27"/>
      <c r="DD100" s="27"/>
      <c r="DE100" s="27"/>
      <c r="DF100" s="27"/>
      <c r="DG100" s="27"/>
      <c r="DH100" s="27"/>
      <c r="DI100" s="27"/>
      <c r="DJ100" s="27"/>
      <c r="DK100" s="27"/>
      <c r="DL100" s="27"/>
      <c r="DM100" s="27"/>
      <c r="DN100" s="27"/>
      <c r="DO100" s="27"/>
      <c r="DP100" s="27"/>
      <c r="DQ100" s="27"/>
      <c r="DR100" s="27"/>
      <c r="DS100" s="27"/>
      <c r="DT100" s="27"/>
      <c r="DU100" s="27"/>
      <c r="DV100" s="27"/>
      <c r="DW100" s="27"/>
      <c r="DX100" s="27"/>
    </row>
    <row r="101" spans="1:128" s="5" customFormat="1" x14ac:dyDescent="0.25">
      <c r="A101" s="22" t="s">
        <v>21</v>
      </c>
      <c r="B101" s="33" t="s">
        <v>69</v>
      </c>
      <c r="C101" s="22" t="s">
        <v>27</v>
      </c>
      <c r="D101" s="26">
        <v>8</v>
      </c>
      <c r="E101" s="90">
        <v>446.93639999999999</v>
      </c>
      <c r="F101" s="90">
        <f t="shared" si="29"/>
        <v>447.49999999999994</v>
      </c>
      <c r="G101" s="149">
        <v>0.48899999999999999</v>
      </c>
      <c r="H101" s="149">
        <v>7.46E-2</v>
      </c>
      <c r="I101" s="147">
        <f t="shared" si="30"/>
        <v>0.56359999999999999</v>
      </c>
      <c r="J101" s="91">
        <f t="shared" si="31"/>
        <v>1260.4297208939743</v>
      </c>
      <c r="K101" s="59"/>
      <c r="L101" s="58">
        <v>447.4</v>
      </c>
      <c r="M101" s="131">
        <v>0.4793</v>
      </c>
      <c r="N101" s="131">
        <v>7.6700000000000004E-2</v>
      </c>
      <c r="O101" s="131">
        <v>0.55600000000000005</v>
      </c>
      <c r="P101" s="63">
        <v>1244</v>
      </c>
      <c r="Q101" s="24">
        <f t="shared" si="54"/>
        <v>-1.9836400817995883</v>
      </c>
      <c r="R101" s="24">
        <f t="shared" si="55"/>
        <v>2.8150134048257436</v>
      </c>
      <c r="S101" s="24">
        <f t="shared" si="32"/>
        <v>-1.3484740951028993</v>
      </c>
      <c r="T101" s="24">
        <f t="shared" si="33"/>
        <v>-1.3035015456729546</v>
      </c>
      <c r="U101" s="115"/>
      <c r="V101" s="109">
        <f t="shared" si="34"/>
        <v>-3.211517165005537</v>
      </c>
      <c r="W101" s="109">
        <f t="shared" si="35"/>
        <v>-8.211517165005537</v>
      </c>
      <c r="X101" s="109">
        <f t="shared" si="36"/>
        <v>1.788482834994463</v>
      </c>
      <c r="Y101" s="109">
        <f t="shared" si="37"/>
        <v>-11.147199249394486</v>
      </c>
      <c r="Z101" s="109">
        <f t="shared" si="38"/>
        <v>4.7241649193834121</v>
      </c>
      <c r="AA101" s="109">
        <f t="shared" si="39"/>
        <v>1.0610079575596938</v>
      </c>
      <c r="AB101" s="109">
        <f t="shared" si="40"/>
        <v>-3.9389920424403062</v>
      </c>
      <c r="AC101" s="109">
        <f t="shared" si="41"/>
        <v>6.0610079575596938</v>
      </c>
      <c r="AD101" s="109">
        <f t="shared" si="42"/>
        <v>-26.286548990584826</v>
      </c>
      <c r="AE101" s="109">
        <f t="shared" si="43"/>
        <v>28.40856490570421</v>
      </c>
      <c r="AF101" s="109">
        <f t="shared" si="44"/>
        <v>-2.9702970297029725</v>
      </c>
      <c r="AG101" s="109">
        <f t="shared" si="45"/>
        <v>-7.9702970297029729</v>
      </c>
      <c r="AH101" s="109">
        <f t="shared" si="46"/>
        <v>2.0297029702970275</v>
      </c>
      <c r="AI101" s="109">
        <f t="shared" si="47"/>
        <v>-16.033419481020328</v>
      </c>
      <c r="AJ101" s="109">
        <f t="shared" si="48"/>
        <v>10.092825421614384</v>
      </c>
      <c r="AK101" s="109">
        <f t="shared" si="49"/>
        <v>-3.0219856758152299</v>
      </c>
      <c r="AL101" s="109">
        <f t="shared" si="50"/>
        <v>-8.0219856758152304</v>
      </c>
      <c r="AM101" s="109">
        <f t="shared" si="51"/>
        <v>1.9780143241847701</v>
      </c>
      <c r="AN101" s="109">
        <f t="shared" si="52"/>
        <v>-16.323824860337844</v>
      </c>
      <c r="AO101" s="109">
        <f t="shared" si="53"/>
        <v>10.279853508707383</v>
      </c>
      <c r="AP101" s="27"/>
      <c r="AQ101" s="27"/>
      <c r="AR101" s="27"/>
      <c r="AS101" s="27"/>
      <c r="AT101" s="27"/>
      <c r="AU101" s="27"/>
      <c r="AV101" s="27"/>
      <c r="AW101" s="27"/>
      <c r="AX101" s="27"/>
      <c r="AY101" s="27"/>
      <c r="AZ101" s="27"/>
      <c r="BA101" s="27"/>
      <c r="BB101" s="27"/>
      <c r="BC101" s="27"/>
      <c r="BD101" s="27"/>
      <c r="BE101" s="27"/>
      <c r="BF101" s="27"/>
      <c r="BG101" s="27"/>
      <c r="BH101" s="27"/>
      <c r="BI101" s="27"/>
      <c r="BJ101" s="27"/>
      <c r="BK101" s="27"/>
      <c r="BL101" s="27"/>
      <c r="BM101" s="27"/>
      <c r="BN101" s="27"/>
      <c r="BO101" s="27"/>
      <c r="BP101" s="27"/>
      <c r="BQ101" s="27"/>
      <c r="BR101" s="27"/>
      <c r="BS101" s="27"/>
      <c r="BT101" s="27"/>
      <c r="BU101" s="27"/>
      <c r="BV101" s="27"/>
      <c r="BW101" s="27"/>
      <c r="BX101" s="27"/>
      <c r="BY101" s="27"/>
      <c r="BZ101" s="27"/>
      <c r="CA101" s="27"/>
      <c r="CB101" s="27"/>
      <c r="CC101" s="27"/>
      <c r="CD101" s="27"/>
      <c r="CE101" s="27"/>
      <c r="CF101" s="27"/>
      <c r="CG101" s="27"/>
      <c r="CH101" s="27"/>
      <c r="CI101" s="27"/>
      <c r="CJ101" s="27"/>
      <c r="CK101" s="27"/>
      <c r="CL101" s="27"/>
      <c r="CM101" s="27"/>
      <c r="CN101" s="27"/>
      <c r="CO101" s="27"/>
      <c r="CP101" s="27"/>
      <c r="CQ101" s="27"/>
      <c r="CR101" s="27"/>
      <c r="CS101" s="27"/>
      <c r="CT101" s="27"/>
      <c r="CU101" s="27"/>
      <c r="CV101" s="27"/>
      <c r="CW101" s="27"/>
      <c r="CX101" s="27"/>
      <c r="CY101" s="27"/>
      <c r="CZ101" s="27"/>
      <c r="DA101" s="27"/>
      <c r="DB101" s="27"/>
      <c r="DC101" s="27"/>
      <c r="DD101" s="27"/>
      <c r="DE101" s="27"/>
      <c r="DF101" s="27"/>
      <c r="DG101" s="27"/>
      <c r="DH101" s="27"/>
      <c r="DI101" s="27"/>
      <c r="DJ101" s="27"/>
      <c r="DK101" s="27"/>
      <c r="DL101" s="27"/>
      <c r="DM101" s="27"/>
      <c r="DN101" s="27"/>
      <c r="DO101" s="27"/>
      <c r="DP101" s="27"/>
      <c r="DQ101" s="27"/>
      <c r="DR101" s="27"/>
      <c r="DS101" s="27"/>
      <c r="DT101" s="27"/>
      <c r="DU101" s="27"/>
      <c r="DV101" s="27"/>
      <c r="DW101" s="27"/>
      <c r="DX101" s="27"/>
    </row>
    <row r="102" spans="1:128" s="5" customFormat="1" x14ac:dyDescent="0.25">
      <c r="A102" s="22" t="s">
        <v>21</v>
      </c>
      <c r="B102" s="33" t="s">
        <v>69</v>
      </c>
      <c r="C102" s="22" t="s">
        <v>27</v>
      </c>
      <c r="D102" s="26">
        <v>9</v>
      </c>
      <c r="E102" s="90">
        <v>446.99439999999993</v>
      </c>
      <c r="F102" s="90">
        <f t="shared" si="29"/>
        <v>448.7999999999999</v>
      </c>
      <c r="G102" s="149">
        <v>1.5546</v>
      </c>
      <c r="H102" s="149">
        <v>0.251</v>
      </c>
      <c r="I102" s="147">
        <f t="shared" si="30"/>
        <v>1.8056000000000001</v>
      </c>
      <c r="J102" s="91">
        <f t="shared" si="31"/>
        <v>4033.2759916912673</v>
      </c>
      <c r="K102" s="59"/>
      <c r="L102" s="58">
        <v>448.7</v>
      </c>
      <c r="M102" s="131">
        <v>1.5374000000000001</v>
      </c>
      <c r="N102" s="131">
        <v>0.25340000000000001</v>
      </c>
      <c r="O102" s="131">
        <v>1.7907999999999999</v>
      </c>
      <c r="P102" s="63">
        <v>4001</v>
      </c>
      <c r="Q102" s="24">
        <f t="shared" si="54"/>
        <v>-1.1063939276984358</v>
      </c>
      <c r="R102" s="24">
        <f t="shared" si="55"/>
        <v>0.95617529880478624</v>
      </c>
      <c r="S102" s="24">
        <f t="shared" si="32"/>
        <v>-0.819672131147549</v>
      </c>
      <c r="T102" s="24">
        <f t="shared" si="33"/>
        <v>-0.80024257595456771</v>
      </c>
      <c r="U102" s="115"/>
      <c r="V102" s="109">
        <f t="shared" si="34"/>
        <v>-3.211517165005537</v>
      </c>
      <c r="W102" s="109">
        <f t="shared" si="35"/>
        <v>-8.211517165005537</v>
      </c>
      <c r="X102" s="109">
        <f t="shared" si="36"/>
        <v>1.788482834994463</v>
      </c>
      <c r="Y102" s="109">
        <f t="shared" si="37"/>
        <v>-11.147199249394486</v>
      </c>
      <c r="Z102" s="109">
        <f t="shared" si="38"/>
        <v>4.7241649193834121</v>
      </c>
      <c r="AA102" s="109">
        <f t="shared" si="39"/>
        <v>1.0610079575596938</v>
      </c>
      <c r="AB102" s="109">
        <f t="shared" si="40"/>
        <v>-3.9389920424403062</v>
      </c>
      <c r="AC102" s="109">
        <f t="shared" si="41"/>
        <v>6.0610079575596938</v>
      </c>
      <c r="AD102" s="109">
        <f t="shared" si="42"/>
        <v>-26.286548990584826</v>
      </c>
      <c r="AE102" s="109">
        <f t="shared" si="43"/>
        <v>28.40856490570421</v>
      </c>
      <c r="AF102" s="109">
        <f t="shared" si="44"/>
        <v>-2.9702970297029725</v>
      </c>
      <c r="AG102" s="109">
        <f t="shared" si="45"/>
        <v>-7.9702970297029729</v>
      </c>
      <c r="AH102" s="109">
        <f t="shared" si="46"/>
        <v>2.0297029702970275</v>
      </c>
      <c r="AI102" s="109">
        <f t="shared" si="47"/>
        <v>-16.033419481020328</v>
      </c>
      <c r="AJ102" s="109">
        <f t="shared" si="48"/>
        <v>10.092825421614384</v>
      </c>
      <c r="AK102" s="109">
        <f t="shared" si="49"/>
        <v>-3.0219856758152299</v>
      </c>
      <c r="AL102" s="109">
        <f t="shared" si="50"/>
        <v>-8.0219856758152304</v>
      </c>
      <c r="AM102" s="109">
        <f t="shared" si="51"/>
        <v>1.9780143241847701</v>
      </c>
      <c r="AN102" s="109">
        <f t="shared" si="52"/>
        <v>-16.323824860337844</v>
      </c>
      <c r="AO102" s="109">
        <f t="shared" si="53"/>
        <v>10.279853508707383</v>
      </c>
      <c r="AP102" s="27"/>
      <c r="AQ102" s="27"/>
      <c r="AR102" s="27"/>
      <c r="AS102" s="27"/>
      <c r="AT102" s="27"/>
      <c r="AU102" s="27"/>
      <c r="AV102" s="27"/>
      <c r="AW102" s="27"/>
      <c r="AX102" s="27"/>
      <c r="AY102" s="27"/>
      <c r="AZ102" s="27"/>
      <c r="BA102" s="27"/>
      <c r="BB102" s="27"/>
      <c r="BC102" s="27"/>
      <c r="BD102" s="27"/>
      <c r="BE102" s="27"/>
      <c r="BF102" s="27"/>
      <c r="BG102" s="27"/>
      <c r="BH102" s="27"/>
      <c r="BI102" s="27"/>
      <c r="BJ102" s="27"/>
      <c r="BK102" s="27"/>
      <c r="BL102" s="27"/>
      <c r="BM102" s="27"/>
      <c r="BN102" s="27"/>
      <c r="BO102" s="27"/>
      <c r="BP102" s="27"/>
      <c r="BQ102" s="27"/>
      <c r="BR102" s="27"/>
      <c r="BS102" s="27"/>
      <c r="BT102" s="27"/>
      <c r="BU102" s="27"/>
      <c r="BV102" s="27"/>
      <c r="BW102" s="27"/>
      <c r="BX102" s="27"/>
      <c r="BY102" s="27"/>
      <c r="BZ102" s="27"/>
      <c r="CA102" s="27"/>
      <c r="CB102" s="27"/>
      <c r="CC102" s="27"/>
      <c r="CD102" s="27"/>
      <c r="CE102" s="27"/>
      <c r="CF102" s="27"/>
      <c r="CG102" s="27"/>
      <c r="CH102" s="27"/>
      <c r="CI102" s="27"/>
      <c r="CJ102" s="27"/>
      <c r="CK102" s="27"/>
      <c r="CL102" s="27"/>
      <c r="CM102" s="27"/>
      <c r="CN102" s="27"/>
      <c r="CO102" s="27"/>
      <c r="CP102" s="27"/>
      <c r="CQ102" s="27"/>
      <c r="CR102" s="27"/>
      <c r="CS102" s="27"/>
      <c r="CT102" s="27"/>
      <c r="CU102" s="27"/>
      <c r="CV102" s="27"/>
      <c r="CW102" s="27"/>
      <c r="CX102" s="27"/>
      <c r="CY102" s="27"/>
      <c r="CZ102" s="27"/>
      <c r="DA102" s="27"/>
      <c r="DB102" s="27"/>
      <c r="DC102" s="27"/>
      <c r="DD102" s="27"/>
      <c r="DE102" s="27"/>
      <c r="DF102" s="27"/>
      <c r="DG102" s="27"/>
      <c r="DH102" s="27"/>
      <c r="DI102" s="27"/>
      <c r="DJ102" s="27"/>
      <c r="DK102" s="27"/>
      <c r="DL102" s="27"/>
      <c r="DM102" s="27"/>
      <c r="DN102" s="27"/>
      <c r="DO102" s="27"/>
      <c r="DP102" s="27"/>
      <c r="DQ102" s="27"/>
      <c r="DR102" s="27"/>
      <c r="DS102" s="27"/>
      <c r="DT102" s="27"/>
      <c r="DU102" s="27"/>
      <c r="DV102" s="27"/>
      <c r="DW102" s="27"/>
      <c r="DX102" s="27"/>
    </row>
    <row r="103" spans="1:128" s="27" customFormat="1" x14ac:dyDescent="0.25">
      <c r="A103" s="153" t="s">
        <v>26</v>
      </c>
      <c r="B103" s="36" t="s">
        <v>114</v>
      </c>
      <c r="C103" s="153" t="s">
        <v>123</v>
      </c>
      <c r="D103" s="26">
        <v>1</v>
      </c>
      <c r="E103" s="90">
        <v>446.57780000000002</v>
      </c>
      <c r="F103" s="90">
        <f t="shared" si="29"/>
        <v>446.6</v>
      </c>
      <c r="G103" s="149">
        <v>1.1299999999999999E-2</v>
      </c>
      <c r="H103" s="149">
        <v>1.09E-2</v>
      </c>
      <c r="I103" s="154">
        <f t="shared" si="30"/>
        <v>2.2199999999999998E-2</v>
      </c>
      <c r="J103" s="90">
        <f t="shared" si="31"/>
        <v>49.71045031992908</v>
      </c>
      <c r="K103" s="156">
        <v>446.3</v>
      </c>
      <c r="L103" s="157"/>
      <c r="M103" s="131">
        <v>1.24E-2</v>
      </c>
      <c r="N103" s="131">
        <v>1.1599999999999999E-2</v>
      </c>
      <c r="O103" s="131">
        <v>2.4E-2</v>
      </c>
      <c r="P103" s="131">
        <v>53.778399999999998</v>
      </c>
      <c r="Q103" s="155">
        <f t="shared" si="54"/>
        <v>9.734513274336285</v>
      </c>
      <c r="R103" s="155">
        <f t="shared" si="55"/>
        <v>6.4220183486238467</v>
      </c>
      <c r="S103" s="155">
        <f t="shared" si="32"/>
        <v>8.108108108108123</v>
      </c>
      <c r="T103" s="155">
        <f t="shared" si="33"/>
        <v>8.1832887328322244</v>
      </c>
      <c r="U103" s="115"/>
      <c r="V103" s="109">
        <f t="shared" si="34"/>
        <v>-3.211517165005537</v>
      </c>
      <c r="W103" s="109">
        <f t="shared" si="35"/>
        <v>-8.211517165005537</v>
      </c>
      <c r="X103" s="109">
        <f t="shared" si="36"/>
        <v>1.788482834994463</v>
      </c>
      <c r="Y103" s="109">
        <f t="shared" si="37"/>
        <v>-11.147199249394486</v>
      </c>
      <c r="Z103" s="109">
        <f t="shared" si="38"/>
        <v>4.7241649193834121</v>
      </c>
      <c r="AA103" s="109">
        <f t="shared" si="39"/>
        <v>1.0610079575596938</v>
      </c>
      <c r="AB103" s="109">
        <f t="shared" si="40"/>
        <v>-3.9389920424403062</v>
      </c>
      <c r="AC103" s="109">
        <f t="shared" si="41"/>
        <v>6.0610079575596938</v>
      </c>
      <c r="AD103" s="109">
        <f t="shared" si="42"/>
        <v>-26.286548990584826</v>
      </c>
      <c r="AE103" s="109">
        <f t="shared" si="43"/>
        <v>28.40856490570421</v>
      </c>
      <c r="AF103" s="109">
        <f t="shared" si="44"/>
        <v>-2.9702970297029725</v>
      </c>
      <c r="AG103" s="109">
        <f t="shared" si="45"/>
        <v>-7.9702970297029729</v>
      </c>
      <c r="AH103" s="109">
        <f t="shared" si="46"/>
        <v>2.0297029702970275</v>
      </c>
      <c r="AI103" s="109">
        <f t="shared" si="47"/>
        <v>-16.033419481020328</v>
      </c>
      <c r="AJ103" s="109">
        <f t="shared" si="48"/>
        <v>10.092825421614384</v>
      </c>
      <c r="AK103" s="109">
        <f t="shared" si="49"/>
        <v>-3.0219856758152299</v>
      </c>
      <c r="AL103" s="109">
        <f t="shared" si="50"/>
        <v>-8.0219856758152304</v>
      </c>
      <c r="AM103" s="109">
        <f t="shared" si="51"/>
        <v>1.9780143241847701</v>
      </c>
      <c r="AN103" s="109">
        <f t="shared" si="52"/>
        <v>-16.323824860337844</v>
      </c>
      <c r="AO103" s="109">
        <f t="shared" si="53"/>
        <v>10.279853508707383</v>
      </c>
    </row>
    <row r="104" spans="1:128" s="27" customFormat="1" x14ac:dyDescent="0.25">
      <c r="A104" s="153" t="s">
        <v>26</v>
      </c>
      <c r="B104" s="36" t="s">
        <v>114</v>
      </c>
      <c r="C104" s="153" t="s">
        <v>123</v>
      </c>
      <c r="D104" s="26">
        <v>2</v>
      </c>
      <c r="E104" s="90">
        <v>445.56939999999997</v>
      </c>
      <c r="F104" s="90">
        <f t="shared" si="29"/>
        <v>445.59999999999997</v>
      </c>
      <c r="G104" s="149">
        <v>2.18E-2</v>
      </c>
      <c r="H104" s="149">
        <v>8.8000000000000005E-3</v>
      </c>
      <c r="I104" s="154">
        <f t="shared" si="30"/>
        <v>3.0600000000000002E-2</v>
      </c>
      <c r="J104" s="90">
        <f t="shared" si="31"/>
        <v>68.674390505851804</v>
      </c>
      <c r="K104" s="156">
        <v>445.3</v>
      </c>
      <c r="L104" s="157"/>
      <c r="M104" s="131">
        <v>2.1399999999999999E-2</v>
      </c>
      <c r="N104" s="131">
        <v>9.4000000000000004E-3</v>
      </c>
      <c r="O104" s="131">
        <v>3.0800000000000001E-2</v>
      </c>
      <c r="P104" s="131">
        <v>69.171599999999998</v>
      </c>
      <c r="Q104" s="155">
        <f t="shared" si="54"/>
        <v>-1.8348623853211059</v>
      </c>
      <c r="R104" s="155">
        <f t="shared" si="55"/>
        <v>6.8181818181818166</v>
      </c>
      <c r="S104" s="155">
        <f t="shared" si="32"/>
        <v>0.65359477124182608</v>
      </c>
      <c r="T104" s="155">
        <f t="shared" si="33"/>
        <v>0.72401005744030089</v>
      </c>
      <c r="U104" s="115"/>
      <c r="V104" s="109">
        <f t="shared" si="34"/>
        <v>-3.211517165005537</v>
      </c>
      <c r="W104" s="109">
        <f t="shared" si="35"/>
        <v>-8.211517165005537</v>
      </c>
      <c r="X104" s="109">
        <f t="shared" si="36"/>
        <v>1.788482834994463</v>
      </c>
      <c r="Y104" s="109">
        <f t="shared" si="37"/>
        <v>-11.147199249394486</v>
      </c>
      <c r="Z104" s="109">
        <f t="shared" si="38"/>
        <v>4.7241649193834121</v>
      </c>
      <c r="AA104" s="109">
        <f t="shared" si="39"/>
        <v>1.0610079575596938</v>
      </c>
      <c r="AB104" s="109">
        <f t="shared" si="40"/>
        <v>-3.9389920424403062</v>
      </c>
      <c r="AC104" s="109">
        <f t="shared" si="41"/>
        <v>6.0610079575596938</v>
      </c>
      <c r="AD104" s="109">
        <f t="shared" si="42"/>
        <v>-26.286548990584826</v>
      </c>
      <c r="AE104" s="109">
        <f t="shared" si="43"/>
        <v>28.40856490570421</v>
      </c>
      <c r="AF104" s="109">
        <f t="shared" si="44"/>
        <v>-2.9702970297029725</v>
      </c>
      <c r="AG104" s="109">
        <f t="shared" si="45"/>
        <v>-7.9702970297029729</v>
      </c>
      <c r="AH104" s="109">
        <f t="shared" si="46"/>
        <v>2.0297029702970275</v>
      </c>
      <c r="AI104" s="109">
        <f t="shared" si="47"/>
        <v>-16.033419481020328</v>
      </c>
      <c r="AJ104" s="109">
        <f t="shared" si="48"/>
        <v>10.092825421614384</v>
      </c>
      <c r="AK104" s="109">
        <f t="shared" si="49"/>
        <v>-3.0219856758152299</v>
      </c>
      <c r="AL104" s="109">
        <f t="shared" si="50"/>
        <v>-8.0219856758152304</v>
      </c>
      <c r="AM104" s="109">
        <f t="shared" si="51"/>
        <v>1.9780143241847701</v>
      </c>
      <c r="AN104" s="109">
        <f t="shared" si="52"/>
        <v>-16.323824860337844</v>
      </c>
      <c r="AO104" s="109">
        <f t="shared" si="53"/>
        <v>10.279853508707383</v>
      </c>
    </row>
    <row r="105" spans="1:128" s="27" customFormat="1" x14ac:dyDescent="0.25">
      <c r="A105" s="153" t="s">
        <v>26</v>
      </c>
      <c r="B105" s="36" t="s">
        <v>114</v>
      </c>
      <c r="C105" s="153" t="s">
        <v>123</v>
      </c>
      <c r="D105" s="26">
        <v>3</v>
      </c>
      <c r="E105" s="90">
        <v>445.75970000000001</v>
      </c>
      <c r="F105" s="90">
        <f t="shared" si="29"/>
        <v>445.8</v>
      </c>
      <c r="G105" s="149">
        <v>2.9399999999999999E-2</v>
      </c>
      <c r="H105" s="149">
        <v>1.09E-2</v>
      </c>
      <c r="I105" s="154">
        <f t="shared" si="30"/>
        <v>4.0300000000000002E-2</v>
      </c>
      <c r="J105" s="90">
        <f t="shared" si="31"/>
        <v>90.404370596151935</v>
      </c>
      <c r="K105" s="156">
        <v>445.3</v>
      </c>
      <c r="L105" s="157"/>
      <c r="M105" s="131">
        <v>2.86E-2</v>
      </c>
      <c r="N105" s="131">
        <v>0.01</v>
      </c>
      <c r="O105" s="131">
        <v>3.8600000000000002E-2</v>
      </c>
      <c r="P105" s="131">
        <v>86.671199999999999</v>
      </c>
      <c r="Q105" s="155">
        <f t="shared" si="54"/>
        <v>-2.7210884353741451</v>
      </c>
      <c r="R105" s="155">
        <f t="shared" si="55"/>
        <v>-8.2568807339449517</v>
      </c>
      <c r="S105" s="155">
        <f t="shared" si="32"/>
        <v>-4.2183622828784122</v>
      </c>
      <c r="T105" s="155">
        <f t="shared" si="33"/>
        <v>-4.1294138452979166</v>
      </c>
      <c r="U105" s="115"/>
      <c r="V105" s="109">
        <f t="shared" si="34"/>
        <v>-3.211517165005537</v>
      </c>
      <c r="W105" s="109">
        <f t="shared" si="35"/>
        <v>-8.211517165005537</v>
      </c>
      <c r="X105" s="109">
        <f t="shared" si="36"/>
        <v>1.788482834994463</v>
      </c>
      <c r="Y105" s="109">
        <f t="shared" si="37"/>
        <v>-11.147199249394486</v>
      </c>
      <c r="Z105" s="109">
        <f t="shared" si="38"/>
        <v>4.7241649193834121</v>
      </c>
      <c r="AA105" s="109">
        <f t="shared" si="39"/>
        <v>1.0610079575596938</v>
      </c>
      <c r="AB105" s="109">
        <f t="shared" si="40"/>
        <v>-3.9389920424403062</v>
      </c>
      <c r="AC105" s="109">
        <f t="shared" si="41"/>
        <v>6.0610079575596938</v>
      </c>
      <c r="AD105" s="109">
        <f t="shared" si="42"/>
        <v>-26.286548990584826</v>
      </c>
      <c r="AE105" s="109">
        <f t="shared" si="43"/>
        <v>28.40856490570421</v>
      </c>
      <c r="AF105" s="109">
        <f t="shared" si="44"/>
        <v>-2.9702970297029725</v>
      </c>
      <c r="AG105" s="109">
        <f t="shared" si="45"/>
        <v>-7.9702970297029729</v>
      </c>
      <c r="AH105" s="109">
        <f t="shared" si="46"/>
        <v>2.0297029702970275</v>
      </c>
      <c r="AI105" s="109">
        <f t="shared" si="47"/>
        <v>-16.033419481020328</v>
      </c>
      <c r="AJ105" s="109">
        <f t="shared" si="48"/>
        <v>10.092825421614384</v>
      </c>
      <c r="AK105" s="109">
        <f t="shared" si="49"/>
        <v>-3.0219856758152299</v>
      </c>
      <c r="AL105" s="109">
        <f t="shared" si="50"/>
        <v>-8.0219856758152304</v>
      </c>
      <c r="AM105" s="109">
        <f t="shared" si="51"/>
        <v>1.9780143241847701</v>
      </c>
      <c r="AN105" s="109">
        <f t="shared" si="52"/>
        <v>-16.323824860337844</v>
      </c>
      <c r="AO105" s="109">
        <f t="shared" si="53"/>
        <v>10.279853508707383</v>
      </c>
    </row>
    <row r="106" spans="1:128" s="27" customFormat="1" x14ac:dyDescent="0.25">
      <c r="A106" s="153" t="s">
        <v>26</v>
      </c>
      <c r="B106" s="36" t="s">
        <v>114</v>
      </c>
      <c r="C106" s="153" t="s">
        <v>123</v>
      </c>
      <c r="D106" s="26">
        <v>4</v>
      </c>
      <c r="E106" s="90">
        <v>445.64690000000007</v>
      </c>
      <c r="F106" s="90">
        <f t="shared" si="29"/>
        <v>445.70000000000005</v>
      </c>
      <c r="G106" s="149">
        <v>4.24E-2</v>
      </c>
      <c r="H106" s="149">
        <v>1.0699999999999999E-2</v>
      </c>
      <c r="I106" s="154">
        <f t="shared" si="30"/>
        <v>5.3100000000000001E-2</v>
      </c>
      <c r="J106" s="90">
        <f t="shared" si="31"/>
        <v>119.14727211568791</v>
      </c>
      <c r="K106" s="156"/>
      <c r="L106" s="157"/>
      <c r="M106" s="131"/>
      <c r="N106" s="131"/>
      <c r="O106" s="131"/>
      <c r="P106" s="131"/>
      <c r="Q106" s="155"/>
      <c r="R106" s="155"/>
      <c r="S106" s="155"/>
      <c r="T106" s="155"/>
      <c r="U106" s="115" t="s">
        <v>153</v>
      </c>
      <c r="V106" s="109">
        <f t="shared" si="34"/>
        <v>-3.211517165005537</v>
      </c>
      <c r="W106" s="109">
        <f t="shared" si="35"/>
        <v>-8.211517165005537</v>
      </c>
      <c r="X106" s="109">
        <f t="shared" si="36"/>
        <v>1.788482834994463</v>
      </c>
      <c r="Y106" s="109">
        <f t="shared" si="37"/>
        <v>-11.147199249394486</v>
      </c>
      <c r="Z106" s="109">
        <f t="shared" si="38"/>
        <v>4.7241649193834121</v>
      </c>
      <c r="AA106" s="109">
        <f t="shared" si="39"/>
        <v>1.0610079575596938</v>
      </c>
      <c r="AB106" s="109">
        <f t="shared" si="40"/>
        <v>-3.9389920424403062</v>
      </c>
      <c r="AC106" s="109">
        <f t="shared" si="41"/>
        <v>6.0610079575596938</v>
      </c>
      <c r="AD106" s="109">
        <f t="shared" si="42"/>
        <v>-26.286548990584826</v>
      </c>
      <c r="AE106" s="109">
        <f t="shared" si="43"/>
        <v>28.40856490570421</v>
      </c>
      <c r="AF106" s="109">
        <f t="shared" si="44"/>
        <v>-2.9702970297029725</v>
      </c>
      <c r="AG106" s="109">
        <f t="shared" si="45"/>
        <v>-7.9702970297029729</v>
      </c>
      <c r="AH106" s="109">
        <f t="shared" si="46"/>
        <v>2.0297029702970275</v>
      </c>
      <c r="AI106" s="109">
        <f t="shared" si="47"/>
        <v>-16.033419481020328</v>
      </c>
      <c r="AJ106" s="109">
        <f t="shared" si="48"/>
        <v>10.092825421614384</v>
      </c>
      <c r="AK106" s="109">
        <f t="shared" si="49"/>
        <v>-3.0219856758152299</v>
      </c>
      <c r="AL106" s="109">
        <f t="shared" si="50"/>
        <v>-8.0219856758152304</v>
      </c>
      <c r="AM106" s="109">
        <f t="shared" si="51"/>
        <v>1.9780143241847701</v>
      </c>
      <c r="AN106" s="109">
        <f t="shared" si="52"/>
        <v>-16.323824860337844</v>
      </c>
      <c r="AO106" s="109">
        <f t="shared" si="53"/>
        <v>10.279853508707383</v>
      </c>
    </row>
    <row r="107" spans="1:128" s="27" customFormat="1" x14ac:dyDescent="0.25">
      <c r="A107" s="153" t="s">
        <v>26</v>
      </c>
      <c r="B107" s="36" t="s">
        <v>114</v>
      </c>
      <c r="C107" s="153" t="s">
        <v>123</v>
      </c>
      <c r="D107" s="26">
        <v>5</v>
      </c>
      <c r="E107" s="90">
        <v>446.89849999999996</v>
      </c>
      <c r="F107" s="90">
        <f t="shared" si="29"/>
        <v>446.99999999999994</v>
      </c>
      <c r="G107" s="149">
        <v>8.72E-2</v>
      </c>
      <c r="H107" s="149">
        <v>1.43E-2</v>
      </c>
      <c r="I107" s="154">
        <f t="shared" si="30"/>
        <v>0.10150000000000001</v>
      </c>
      <c r="J107" s="90">
        <f t="shared" si="31"/>
        <v>227.10145868381335</v>
      </c>
      <c r="K107" s="156">
        <v>447.1</v>
      </c>
      <c r="L107" s="157"/>
      <c r="M107" s="131">
        <v>8.4500000000000006E-2</v>
      </c>
      <c r="N107" s="131">
        <v>5.8999999999999999E-3</v>
      </c>
      <c r="O107" s="131">
        <v>9.0399999999999994E-2</v>
      </c>
      <c r="P107" s="131">
        <v>202.2328</v>
      </c>
      <c r="Q107" s="155">
        <f t="shared" si="54"/>
        <v>-3.0963302752293509</v>
      </c>
      <c r="R107" s="155">
        <f t="shared" si="55"/>
        <v>-58.741258741258747</v>
      </c>
      <c r="S107" s="155">
        <f t="shared" si="32"/>
        <v>-10.935960591133016</v>
      </c>
      <c r="T107" s="155">
        <f t="shared" si="33"/>
        <v>-10.950461889563313</v>
      </c>
      <c r="U107" s="115"/>
      <c r="V107" s="109">
        <f t="shared" si="34"/>
        <v>-3.211517165005537</v>
      </c>
      <c r="W107" s="109">
        <f t="shared" si="35"/>
        <v>-8.211517165005537</v>
      </c>
      <c r="X107" s="109">
        <f t="shared" si="36"/>
        <v>1.788482834994463</v>
      </c>
      <c r="Y107" s="109">
        <f t="shared" si="37"/>
        <v>-11.147199249394486</v>
      </c>
      <c r="Z107" s="109">
        <f t="shared" si="38"/>
        <v>4.7241649193834121</v>
      </c>
      <c r="AA107" s="109">
        <f t="shared" si="39"/>
        <v>1.0610079575596938</v>
      </c>
      <c r="AB107" s="109">
        <f t="shared" si="40"/>
        <v>-3.9389920424403062</v>
      </c>
      <c r="AC107" s="109">
        <f t="shared" si="41"/>
        <v>6.0610079575596938</v>
      </c>
      <c r="AD107" s="109">
        <f t="shared" si="42"/>
        <v>-26.286548990584826</v>
      </c>
      <c r="AE107" s="109">
        <f t="shared" si="43"/>
        <v>28.40856490570421</v>
      </c>
      <c r="AF107" s="109">
        <f t="shared" si="44"/>
        <v>-2.9702970297029725</v>
      </c>
      <c r="AG107" s="109">
        <f t="shared" si="45"/>
        <v>-7.9702970297029729</v>
      </c>
      <c r="AH107" s="109">
        <f t="shared" si="46"/>
        <v>2.0297029702970275</v>
      </c>
      <c r="AI107" s="109">
        <f t="shared" si="47"/>
        <v>-16.033419481020328</v>
      </c>
      <c r="AJ107" s="109">
        <f t="shared" si="48"/>
        <v>10.092825421614384</v>
      </c>
      <c r="AK107" s="109">
        <f t="shared" si="49"/>
        <v>-3.0219856758152299</v>
      </c>
      <c r="AL107" s="109">
        <f t="shared" si="50"/>
        <v>-8.0219856758152304</v>
      </c>
      <c r="AM107" s="109">
        <f t="shared" si="51"/>
        <v>1.9780143241847701</v>
      </c>
      <c r="AN107" s="109">
        <f t="shared" si="52"/>
        <v>-16.323824860337844</v>
      </c>
      <c r="AO107" s="109">
        <f t="shared" si="53"/>
        <v>10.279853508707383</v>
      </c>
    </row>
    <row r="108" spans="1:128" s="27" customFormat="1" x14ac:dyDescent="0.25">
      <c r="A108" s="153" t="s">
        <v>26</v>
      </c>
      <c r="B108" s="36" t="s">
        <v>114</v>
      </c>
      <c r="C108" s="153" t="s">
        <v>123</v>
      </c>
      <c r="D108" s="26">
        <v>6</v>
      </c>
      <c r="E108" s="90">
        <v>447.154</v>
      </c>
      <c r="F108" s="90">
        <f t="shared" si="29"/>
        <v>447.3</v>
      </c>
      <c r="G108" s="149">
        <v>0.12230000000000001</v>
      </c>
      <c r="H108" s="149">
        <v>2.3699999999999999E-2</v>
      </c>
      <c r="I108" s="154">
        <f t="shared" si="30"/>
        <v>0.14600000000000002</v>
      </c>
      <c r="J108" s="90">
        <f t="shared" si="31"/>
        <v>326.46920896736748</v>
      </c>
      <c r="K108" s="156">
        <v>447.2</v>
      </c>
      <c r="L108" s="157"/>
      <c r="M108" s="131">
        <v>0.11890000000000001</v>
      </c>
      <c r="N108" s="131">
        <v>2.2800000000000001E-2</v>
      </c>
      <c r="O108" s="131">
        <v>0.14169999999999999</v>
      </c>
      <c r="P108" s="131">
        <v>316.81920000000002</v>
      </c>
      <c r="Q108" s="155">
        <f t="shared" si="54"/>
        <v>-2.7800490596892886</v>
      </c>
      <c r="R108" s="155">
        <f t="shared" si="55"/>
        <v>-3.7974683544303716</v>
      </c>
      <c r="S108" s="155">
        <f t="shared" si="32"/>
        <v>-2.9452054794520723</v>
      </c>
      <c r="T108" s="155">
        <f t="shared" si="33"/>
        <v>-2.9558710905358399</v>
      </c>
      <c r="U108" s="115"/>
      <c r="V108" s="109">
        <f t="shared" si="34"/>
        <v>-3.211517165005537</v>
      </c>
      <c r="W108" s="109">
        <f t="shared" si="35"/>
        <v>-8.211517165005537</v>
      </c>
      <c r="X108" s="109">
        <f t="shared" si="36"/>
        <v>1.788482834994463</v>
      </c>
      <c r="Y108" s="109">
        <f t="shared" si="37"/>
        <v>-11.147199249394486</v>
      </c>
      <c r="Z108" s="109">
        <f t="shared" si="38"/>
        <v>4.7241649193834121</v>
      </c>
      <c r="AA108" s="109">
        <f t="shared" si="39"/>
        <v>1.0610079575596938</v>
      </c>
      <c r="AB108" s="109">
        <f t="shared" si="40"/>
        <v>-3.9389920424403062</v>
      </c>
      <c r="AC108" s="109">
        <f t="shared" si="41"/>
        <v>6.0610079575596938</v>
      </c>
      <c r="AD108" s="109">
        <f t="shared" si="42"/>
        <v>-26.286548990584826</v>
      </c>
      <c r="AE108" s="109">
        <f t="shared" si="43"/>
        <v>28.40856490570421</v>
      </c>
      <c r="AF108" s="109">
        <f t="shared" si="44"/>
        <v>-2.9702970297029725</v>
      </c>
      <c r="AG108" s="109">
        <f t="shared" si="45"/>
        <v>-7.9702970297029729</v>
      </c>
      <c r="AH108" s="109">
        <f t="shared" si="46"/>
        <v>2.0297029702970275</v>
      </c>
      <c r="AI108" s="109">
        <f t="shared" si="47"/>
        <v>-16.033419481020328</v>
      </c>
      <c r="AJ108" s="109">
        <f t="shared" si="48"/>
        <v>10.092825421614384</v>
      </c>
      <c r="AK108" s="109">
        <f t="shared" si="49"/>
        <v>-3.0219856758152299</v>
      </c>
      <c r="AL108" s="109">
        <f t="shared" si="50"/>
        <v>-8.0219856758152304</v>
      </c>
      <c r="AM108" s="109">
        <f t="shared" si="51"/>
        <v>1.9780143241847701</v>
      </c>
      <c r="AN108" s="109">
        <f t="shared" si="52"/>
        <v>-16.323824860337844</v>
      </c>
      <c r="AO108" s="109">
        <f t="shared" si="53"/>
        <v>10.279853508707383</v>
      </c>
    </row>
    <row r="109" spans="1:128" s="27" customFormat="1" x14ac:dyDescent="0.25">
      <c r="A109" s="153" t="s">
        <v>26</v>
      </c>
      <c r="B109" s="36" t="s">
        <v>114</v>
      </c>
      <c r="C109" s="153" t="s">
        <v>123</v>
      </c>
      <c r="D109" s="26">
        <v>7</v>
      </c>
      <c r="E109" s="90">
        <v>446.90429999999992</v>
      </c>
      <c r="F109" s="90">
        <f t="shared" si="29"/>
        <v>447.19999999999993</v>
      </c>
      <c r="G109" s="149">
        <v>0.2525</v>
      </c>
      <c r="H109" s="149">
        <v>4.3200000000000002E-2</v>
      </c>
      <c r="I109" s="154">
        <f t="shared" si="30"/>
        <v>0.29570000000000002</v>
      </c>
      <c r="J109" s="90">
        <f t="shared" si="31"/>
        <v>661.49773866567352</v>
      </c>
      <c r="K109" s="156">
        <v>446.7</v>
      </c>
      <c r="L109" s="157"/>
      <c r="M109" s="131">
        <v>0.2477</v>
      </c>
      <c r="N109" s="131">
        <v>4.5600000000000002E-2</v>
      </c>
      <c r="O109" s="131">
        <v>0.29330000000000001</v>
      </c>
      <c r="P109" s="131">
        <v>656.5829</v>
      </c>
      <c r="Q109" s="155">
        <f t="shared" si="54"/>
        <v>-1.9009900990099007</v>
      </c>
      <c r="R109" s="155">
        <f t="shared" si="55"/>
        <v>5.5555555555555536</v>
      </c>
      <c r="S109" s="155">
        <f t="shared" si="32"/>
        <v>-0.81163341224214181</v>
      </c>
      <c r="T109" s="155">
        <f t="shared" si="33"/>
        <v>-0.74298646516727229</v>
      </c>
      <c r="U109" s="115"/>
      <c r="V109" s="109">
        <f t="shared" si="34"/>
        <v>-3.211517165005537</v>
      </c>
      <c r="W109" s="109">
        <f t="shared" si="35"/>
        <v>-8.211517165005537</v>
      </c>
      <c r="X109" s="109">
        <f t="shared" si="36"/>
        <v>1.788482834994463</v>
      </c>
      <c r="Y109" s="109">
        <f t="shared" si="37"/>
        <v>-11.147199249394486</v>
      </c>
      <c r="Z109" s="109">
        <f t="shared" si="38"/>
        <v>4.7241649193834121</v>
      </c>
      <c r="AA109" s="109">
        <f t="shared" si="39"/>
        <v>1.0610079575596938</v>
      </c>
      <c r="AB109" s="109">
        <f t="shared" si="40"/>
        <v>-3.9389920424403062</v>
      </c>
      <c r="AC109" s="109">
        <f t="shared" si="41"/>
        <v>6.0610079575596938</v>
      </c>
      <c r="AD109" s="109">
        <f t="shared" si="42"/>
        <v>-26.286548990584826</v>
      </c>
      <c r="AE109" s="109">
        <f t="shared" si="43"/>
        <v>28.40856490570421</v>
      </c>
      <c r="AF109" s="109">
        <f t="shared" si="44"/>
        <v>-2.9702970297029725</v>
      </c>
      <c r="AG109" s="109">
        <f t="shared" si="45"/>
        <v>-7.9702970297029729</v>
      </c>
      <c r="AH109" s="109">
        <f t="shared" si="46"/>
        <v>2.0297029702970275</v>
      </c>
      <c r="AI109" s="109">
        <f t="shared" si="47"/>
        <v>-16.033419481020328</v>
      </c>
      <c r="AJ109" s="109">
        <f t="shared" si="48"/>
        <v>10.092825421614384</v>
      </c>
      <c r="AK109" s="109">
        <f t="shared" si="49"/>
        <v>-3.0219856758152299</v>
      </c>
      <c r="AL109" s="109">
        <f t="shared" si="50"/>
        <v>-8.0219856758152304</v>
      </c>
      <c r="AM109" s="109">
        <f t="shared" si="51"/>
        <v>1.9780143241847701</v>
      </c>
      <c r="AN109" s="109">
        <f t="shared" si="52"/>
        <v>-16.323824860337844</v>
      </c>
      <c r="AO109" s="109">
        <f t="shared" si="53"/>
        <v>10.279853508707383</v>
      </c>
    </row>
    <row r="110" spans="1:128" s="27" customFormat="1" x14ac:dyDescent="0.25">
      <c r="A110" s="153" t="s">
        <v>26</v>
      </c>
      <c r="B110" s="36" t="s">
        <v>114</v>
      </c>
      <c r="C110" s="153" t="s">
        <v>123</v>
      </c>
      <c r="D110" s="26">
        <v>8</v>
      </c>
      <c r="E110" s="90">
        <v>446.09800000000001</v>
      </c>
      <c r="F110" s="90">
        <f t="shared" si="29"/>
        <v>446.6</v>
      </c>
      <c r="G110" s="149">
        <v>0.42409999999999998</v>
      </c>
      <c r="H110" s="149">
        <v>7.7899999999999997E-2</v>
      </c>
      <c r="I110" s="154">
        <f t="shared" si="30"/>
        <v>0.502</v>
      </c>
      <c r="J110" s="90">
        <f t="shared" si="31"/>
        <v>1124.8355951220108</v>
      </c>
      <c r="K110" s="156">
        <v>445.8</v>
      </c>
      <c r="L110" s="157"/>
      <c r="M110" s="131">
        <v>0.42459999999999998</v>
      </c>
      <c r="N110" s="131">
        <v>8.2900000000000001E-2</v>
      </c>
      <c r="O110" s="131">
        <v>0.50749999999999995</v>
      </c>
      <c r="P110" s="131">
        <v>1138.422</v>
      </c>
      <c r="Q110" s="155">
        <f t="shared" si="54"/>
        <v>0.11789672247111542</v>
      </c>
      <c r="R110" s="155">
        <f t="shared" si="55"/>
        <v>6.4184852374839592</v>
      </c>
      <c r="S110" s="155">
        <f t="shared" si="32"/>
        <v>1.095617529880468</v>
      </c>
      <c r="T110" s="155">
        <f t="shared" si="33"/>
        <v>1.2078569469981555</v>
      </c>
      <c r="U110" s="115"/>
      <c r="V110" s="109">
        <f t="shared" si="34"/>
        <v>-3.211517165005537</v>
      </c>
      <c r="W110" s="109">
        <f t="shared" si="35"/>
        <v>-8.211517165005537</v>
      </c>
      <c r="X110" s="109">
        <f t="shared" si="36"/>
        <v>1.788482834994463</v>
      </c>
      <c r="Y110" s="109">
        <f t="shared" si="37"/>
        <v>-11.147199249394486</v>
      </c>
      <c r="Z110" s="109">
        <f t="shared" si="38"/>
        <v>4.7241649193834121</v>
      </c>
      <c r="AA110" s="109">
        <f t="shared" si="39"/>
        <v>1.0610079575596938</v>
      </c>
      <c r="AB110" s="109">
        <f t="shared" si="40"/>
        <v>-3.9389920424403062</v>
      </c>
      <c r="AC110" s="109">
        <f t="shared" si="41"/>
        <v>6.0610079575596938</v>
      </c>
      <c r="AD110" s="109">
        <f t="shared" si="42"/>
        <v>-26.286548990584826</v>
      </c>
      <c r="AE110" s="109">
        <f t="shared" si="43"/>
        <v>28.40856490570421</v>
      </c>
      <c r="AF110" s="109">
        <f t="shared" si="44"/>
        <v>-2.9702970297029725</v>
      </c>
      <c r="AG110" s="109">
        <f t="shared" si="45"/>
        <v>-7.9702970297029729</v>
      </c>
      <c r="AH110" s="109">
        <f t="shared" si="46"/>
        <v>2.0297029702970275</v>
      </c>
      <c r="AI110" s="109">
        <f t="shared" si="47"/>
        <v>-16.033419481020328</v>
      </c>
      <c r="AJ110" s="109">
        <f t="shared" si="48"/>
        <v>10.092825421614384</v>
      </c>
      <c r="AK110" s="109">
        <f t="shared" si="49"/>
        <v>-3.0219856758152299</v>
      </c>
      <c r="AL110" s="109">
        <f t="shared" si="50"/>
        <v>-8.0219856758152304</v>
      </c>
      <c r="AM110" s="109">
        <f t="shared" si="51"/>
        <v>1.9780143241847701</v>
      </c>
      <c r="AN110" s="109">
        <f t="shared" si="52"/>
        <v>-16.323824860337844</v>
      </c>
      <c r="AO110" s="109">
        <f t="shared" si="53"/>
        <v>10.279853508707383</v>
      </c>
    </row>
    <row r="111" spans="1:128" s="27" customFormat="1" x14ac:dyDescent="0.25">
      <c r="A111" s="153" t="s">
        <v>26</v>
      </c>
      <c r="B111" s="36" t="s">
        <v>114</v>
      </c>
      <c r="C111" s="153" t="s">
        <v>123</v>
      </c>
      <c r="D111" s="26">
        <v>9</v>
      </c>
      <c r="E111" s="90">
        <v>446.49730000000005</v>
      </c>
      <c r="F111" s="90">
        <f t="shared" si="29"/>
        <v>448.3</v>
      </c>
      <c r="G111" s="149">
        <v>1.5491999999999999</v>
      </c>
      <c r="H111" s="149">
        <v>0.2535</v>
      </c>
      <c r="I111" s="154">
        <f t="shared" si="30"/>
        <v>1.8027</v>
      </c>
      <c r="J111" s="90">
        <f t="shared" si="31"/>
        <v>4031.2842895828817</v>
      </c>
      <c r="K111" s="156">
        <v>446.4</v>
      </c>
      <c r="L111" s="157"/>
      <c r="M111" s="131">
        <v>1.5401</v>
      </c>
      <c r="N111" s="131">
        <v>0.2233</v>
      </c>
      <c r="O111" s="131">
        <v>1.7634000000000001</v>
      </c>
      <c r="P111" s="131">
        <v>3949.9450000000002</v>
      </c>
      <c r="Q111" s="155">
        <f t="shared" si="54"/>
        <v>-0.58739994836043674</v>
      </c>
      <c r="R111" s="155">
        <f t="shared" si="55"/>
        <v>-11.913214990138069</v>
      </c>
      <c r="S111" s="155">
        <f t="shared" si="32"/>
        <v>-2.1800632384756136</v>
      </c>
      <c r="T111" s="155">
        <f t="shared" si="33"/>
        <v>-2.0177016489030031</v>
      </c>
      <c r="U111" s="115"/>
      <c r="V111" s="109">
        <f t="shared" si="34"/>
        <v>-3.211517165005537</v>
      </c>
      <c r="W111" s="109">
        <f t="shared" si="35"/>
        <v>-8.211517165005537</v>
      </c>
      <c r="X111" s="109">
        <f t="shared" si="36"/>
        <v>1.788482834994463</v>
      </c>
      <c r="Y111" s="109">
        <f t="shared" si="37"/>
        <v>-11.147199249394486</v>
      </c>
      <c r="Z111" s="109">
        <f t="shared" si="38"/>
        <v>4.7241649193834121</v>
      </c>
      <c r="AA111" s="109">
        <f t="shared" si="39"/>
        <v>1.0610079575596938</v>
      </c>
      <c r="AB111" s="109">
        <f t="shared" si="40"/>
        <v>-3.9389920424403062</v>
      </c>
      <c r="AC111" s="109">
        <f t="shared" si="41"/>
        <v>6.0610079575596938</v>
      </c>
      <c r="AD111" s="109">
        <f t="shared" si="42"/>
        <v>-26.286548990584826</v>
      </c>
      <c r="AE111" s="109">
        <f t="shared" si="43"/>
        <v>28.40856490570421</v>
      </c>
      <c r="AF111" s="109">
        <f t="shared" si="44"/>
        <v>-2.9702970297029725</v>
      </c>
      <c r="AG111" s="109">
        <f t="shared" si="45"/>
        <v>-7.9702970297029729</v>
      </c>
      <c r="AH111" s="109">
        <f t="shared" si="46"/>
        <v>2.0297029702970275</v>
      </c>
      <c r="AI111" s="109">
        <f t="shared" si="47"/>
        <v>-16.033419481020328</v>
      </c>
      <c r="AJ111" s="109">
        <f t="shared" si="48"/>
        <v>10.092825421614384</v>
      </c>
      <c r="AK111" s="109">
        <f t="shared" si="49"/>
        <v>-3.0219856758152299</v>
      </c>
      <c r="AL111" s="109">
        <f t="shared" si="50"/>
        <v>-8.0219856758152304</v>
      </c>
      <c r="AM111" s="109">
        <f t="shared" si="51"/>
        <v>1.9780143241847701</v>
      </c>
      <c r="AN111" s="109">
        <f t="shared" si="52"/>
        <v>-16.323824860337844</v>
      </c>
      <c r="AO111" s="109">
        <f t="shared" si="53"/>
        <v>10.279853508707383</v>
      </c>
    </row>
    <row r="112" spans="1:128" s="5" customFormat="1" x14ac:dyDescent="0.25">
      <c r="A112" s="22" t="s">
        <v>35</v>
      </c>
      <c r="B112" s="33" t="s">
        <v>70</v>
      </c>
      <c r="C112" s="22" t="s">
        <v>109</v>
      </c>
      <c r="D112" s="26">
        <v>1</v>
      </c>
      <c r="E112" s="90">
        <v>446.8777</v>
      </c>
      <c r="F112" s="90">
        <f t="shared" si="29"/>
        <v>446.9</v>
      </c>
      <c r="G112" s="149">
        <v>9.5999999999999992E-3</v>
      </c>
      <c r="H112" s="149">
        <v>1.2699999999999999E-2</v>
      </c>
      <c r="I112" s="147">
        <f t="shared" si="30"/>
        <v>2.23E-2</v>
      </c>
      <c r="J112" s="91">
        <f t="shared" si="31"/>
        <v>49.900856683134798</v>
      </c>
      <c r="K112" s="59"/>
      <c r="L112" s="58">
        <v>447</v>
      </c>
      <c r="M112" s="131">
        <v>9.2999999999999992E-3</v>
      </c>
      <c r="N112" s="131">
        <v>1.23E-2</v>
      </c>
      <c r="O112" s="131">
        <v>2.1600000000000001E-2</v>
      </c>
      <c r="P112" s="60">
        <v>48.32</v>
      </c>
      <c r="Q112" s="24">
        <f t="shared" si="54"/>
        <v>-3.1249999999999991</v>
      </c>
      <c r="R112" s="24">
        <f t="shared" si="55"/>
        <v>-3.1496062992125928</v>
      </c>
      <c r="S112" s="24">
        <f t="shared" si="32"/>
        <v>-3.1390134529147948</v>
      </c>
      <c r="T112" s="24">
        <f t="shared" si="33"/>
        <v>-3.167995077064651</v>
      </c>
      <c r="U112" s="115"/>
      <c r="V112" s="109">
        <f t="shared" si="34"/>
        <v>-3.211517165005537</v>
      </c>
      <c r="W112" s="109">
        <f t="shared" si="35"/>
        <v>-8.211517165005537</v>
      </c>
      <c r="X112" s="109">
        <f t="shared" si="36"/>
        <v>1.788482834994463</v>
      </c>
      <c r="Y112" s="109">
        <f t="shared" si="37"/>
        <v>-11.147199249394486</v>
      </c>
      <c r="Z112" s="109">
        <f t="shared" si="38"/>
        <v>4.7241649193834121</v>
      </c>
      <c r="AA112" s="109">
        <f t="shared" si="39"/>
        <v>1.0610079575596938</v>
      </c>
      <c r="AB112" s="109">
        <f t="shared" si="40"/>
        <v>-3.9389920424403062</v>
      </c>
      <c r="AC112" s="109">
        <f t="shared" si="41"/>
        <v>6.0610079575596938</v>
      </c>
      <c r="AD112" s="109">
        <f t="shared" si="42"/>
        <v>-26.286548990584826</v>
      </c>
      <c r="AE112" s="109">
        <f t="shared" si="43"/>
        <v>28.40856490570421</v>
      </c>
      <c r="AF112" s="109">
        <f t="shared" si="44"/>
        <v>-2.9702970297029725</v>
      </c>
      <c r="AG112" s="109">
        <f t="shared" si="45"/>
        <v>-7.9702970297029729</v>
      </c>
      <c r="AH112" s="109">
        <f t="shared" si="46"/>
        <v>2.0297029702970275</v>
      </c>
      <c r="AI112" s="109">
        <f t="shared" si="47"/>
        <v>-16.033419481020328</v>
      </c>
      <c r="AJ112" s="109">
        <f t="shared" si="48"/>
        <v>10.092825421614384</v>
      </c>
      <c r="AK112" s="109">
        <f t="shared" si="49"/>
        <v>-3.0219856758152299</v>
      </c>
      <c r="AL112" s="109">
        <f t="shared" si="50"/>
        <v>-8.0219856758152304</v>
      </c>
      <c r="AM112" s="109">
        <f t="shared" si="51"/>
        <v>1.9780143241847701</v>
      </c>
      <c r="AN112" s="109">
        <f t="shared" si="52"/>
        <v>-16.323824860337844</v>
      </c>
      <c r="AO112" s="109">
        <f t="shared" si="53"/>
        <v>10.279853508707383</v>
      </c>
      <c r="AP112" s="27"/>
      <c r="AQ112" s="27"/>
      <c r="AR112" s="27"/>
      <c r="AS112" s="27"/>
      <c r="AT112" s="27"/>
      <c r="AU112" s="27"/>
      <c r="AV112" s="27"/>
      <c r="AW112" s="27"/>
      <c r="AX112" s="27"/>
      <c r="AY112" s="27"/>
      <c r="AZ112" s="27"/>
      <c r="BA112" s="27"/>
      <c r="BB112" s="27"/>
      <c r="BC112" s="27"/>
      <c r="BD112" s="27"/>
      <c r="BE112" s="27"/>
      <c r="BF112" s="27"/>
      <c r="BG112" s="27"/>
      <c r="BH112" s="27"/>
      <c r="BI112" s="27"/>
      <c r="BJ112" s="27"/>
      <c r="BK112" s="27"/>
      <c r="BL112" s="27"/>
      <c r="BM112" s="27"/>
      <c r="BN112" s="27"/>
      <c r="BO112" s="27"/>
      <c r="BP112" s="27"/>
      <c r="BQ112" s="27"/>
      <c r="BR112" s="27"/>
      <c r="BS112" s="27"/>
      <c r="BT112" s="27"/>
      <c r="BU112" s="27"/>
      <c r="BV112" s="27"/>
      <c r="BW112" s="27"/>
      <c r="BX112" s="27"/>
      <c r="BY112" s="27"/>
      <c r="BZ112" s="27"/>
      <c r="CA112" s="27"/>
      <c r="CB112" s="27"/>
      <c r="CC112" s="27"/>
      <c r="CD112" s="27"/>
      <c r="CE112" s="27"/>
      <c r="CF112" s="27"/>
      <c r="CG112" s="27"/>
      <c r="CH112" s="27"/>
      <c r="CI112" s="27"/>
      <c r="CJ112" s="27"/>
      <c r="CK112" s="27"/>
      <c r="CL112" s="27"/>
      <c r="CM112" s="27"/>
      <c r="CN112" s="27"/>
      <c r="CO112" s="27"/>
      <c r="CP112" s="27"/>
      <c r="CQ112" s="27"/>
      <c r="CR112" s="27"/>
      <c r="CS112" s="27"/>
      <c r="CT112" s="27"/>
      <c r="CU112" s="27"/>
      <c r="CV112" s="27"/>
      <c r="CW112" s="27"/>
      <c r="CX112" s="27"/>
      <c r="CY112" s="27"/>
      <c r="CZ112" s="27"/>
      <c r="DA112" s="27"/>
      <c r="DB112" s="27"/>
      <c r="DC112" s="27"/>
      <c r="DD112" s="27"/>
      <c r="DE112" s="27"/>
      <c r="DF112" s="27"/>
      <c r="DG112" s="27"/>
      <c r="DH112" s="27"/>
      <c r="DI112" s="27"/>
      <c r="DJ112" s="27"/>
      <c r="DK112" s="27"/>
      <c r="DL112" s="27"/>
      <c r="DM112" s="27"/>
      <c r="DN112" s="27"/>
      <c r="DO112" s="27"/>
      <c r="DP112" s="27"/>
      <c r="DQ112" s="27"/>
      <c r="DR112" s="27"/>
      <c r="DS112" s="27"/>
      <c r="DT112" s="27"/>
      <c r="DU112" s="27"/>
      <c r="DV112" s="27"/>
      <c r="DW112" s="27"/>
      <c r="DX112" s="27"/>
    </row>
    <row r="113" spans="1:128" s="5" customFormat="1" x14ac:dyDescent="0.25">
      <c r="A113" s="22" t="s">
        <v>35</v>
      </c>
      <c r="B113" s="33" t="s">
        <v>70</v>
      </c>
      <c r="C113" s="22" t="s">
        <v>109</v>
      </c>
      <c r="D113" s="26">
        <v>2</v>
      </c>
      <c r="E113" s="90">
        <v>446.76929999999999</v>
      </c>
      <c r="F113" s="90">
        <f t="shared" si="29"/>
        <v>446.8</v>
      </c>
      <c r="G113" s="149">
        <v>1.9900000000000001E-2</v>
      </c>
      <c r="H113" s="149">
        <v>1.0800000000000001E-2</v>
      </c>
      <c r="I113" s="147">
        <f t="shared" si="30"/>
        <v>3.0700000000000002E-2</v>
      </c>
      <c r="J113" s="91">
        <f t="shared" si="31"/>
        <v>68.713772242664376</v>
      </c>
      <c r="K113" s="59"/>
      <c r="L113" s="58">
        <v>446.7</v>
      </c>
      <c r="M113" s="131">
        <v>1.9199999999999998E-2</v>
      </c>
      <c r="N113" s="131">
        <v>1.11E-2</v>
      </c>
      <c r="O113" s="131">
        <v>3.0300000000000001E-2</v>
      </c>
      <c r="P113" s="60">
        <v>67.83</v>
      </c>
      <c r="Q113" s="24">
        <f t="shared" si="54"/>
        <v>-3.5175879396985055</v>
      </c>
      <c r="R113" s="24">
        <f t="shared" si="55"/>
        <v>2.7777777777777768</v>
      </c>
      <c r="S113" s="24">
        <f t="shared" si="32"/>
        <v>-1.3029315960912085</v>
      </c>
      <c r="T113" s="24">
        <f t="shared" si="33"/>
        <v>-1.2861646418469277</v>
      </c>
      <c r="U113" s="115"/>
      <c r="V113" s="109">
        <f t="shared" si="34"/>
        <v>-3.211517165005537</v>
      </c>
      <c r="W113" s="109">
        <f t="shared" si="35"/>
        <v>-8.211517165005537</v>
      </c>
      <c r="X113" s="109">
        <f t="shared" si="36"/>
        <v>1.788482834994463</v>
      </c>
      <c r="Y113" s="109">
        <f t="shared" si="37"/>
        <v>-11.147199249394486</v>
      </c>
      <c r="Z113" s="109">
        <f t="shared" si="38"/>
        <v>4.7241649193834121</v>
      </c>
      <c r="AA113" s="109">
        <f t="shared" si="39"/>
        <v>1.0610079575596938</v>
      </c>
      <c r="AB113" s="109">
        <f t="shared" si="40"/>
        <v>-3.9389920424403062</v>
      </c>
      <c r="AC113" s="109">
        <f t="shared" si="41"/>
        <v>6.0610079575596938</v>
      </c>
      <c r="AD113" s="109">
        <f t="shared" si="42"/>
        <v>-26.286548990584826</v>
      </c>
      <c r="AE113" s="109">
        <f t="shared" si="43"/>
        <v>28.40856490570421</v>
      </c>
      <c r="AF113" s="109">
        <f t="shared" si="44"/>
        <v>-2.9702970297029725</v>
      </c>
      <c r="AG113" s="109">
        <f t="shared" si="45"/>
        <v>-7.9702970297029729</v>
      </c>
      <c r="AH113" s="109">
        <f t="shared" si="46"/>
        <v>2.0297029702970275</v>
      </c>
      <c r="AI113" s="109">
        <f t="shared" si="47"/>
        <v>-16.033419481020328</v>
      </c>
      <c r="AJ113" s="109">
        <f t="shared" si="48"/>
        <v>10.092825421614384</v>
      </c>
      <c r="AK113" s="109">
        <f t="shared" si="49"/>
        <v>-3.0219856758152299</v>
      </c>
      <c r="AL113" s="109">
        <f t="shared" si="50"/>
        <v>-8.0219856758152304</v>
      </c>
      <c r="AM113" s="109">
        <f t="shared" si="51"/>
        <v>1.9780143241847701</v>
      </c>
      <c r="AN113" s="109">
        <f t="shared" si="52"/>
        <v>-16.323824860337844</v>
      </c>
      <c r="AO113" s="109">
        <f t="shared" si="53"/>
        <v>10.279853508707383</v>
      </c>
      <c r="AP113" s="27"/>
      <c r="AQ113" s="27"/>
      <c r="AR113" s="27"/>
      <c r="AS113" s="27"/>
      <c r="AT113" s="27"/>
      <c r="AU113" s="27"/>
      <c r="AV113" s="27"/>
      <c r="AW113" s="27"/>
      <c r="AX113" s="27"/>
      <c r="AY113" s="27"/>
      <c r="AZ113" s="27"/>
      <c r="BA113" s="27"/>
      <c r="BB113" s="27"/>
      <c r="BC113" s="27"/>
      <c r="BD113" s="27"/>
      <c r="BE113" s="27"/>
      <c r="BF113" s="27"/>
      <c r="BG113" s="27"/>
      <c r="BH113" s="27"/>
      <c r="BI113" s="27"/>
      <c r="BJ113" s="27"/>
      <c r="BK113" s="27"/>
      <c r="BL113" s="27"/>
      <c r="BM113" s="27"/>
      <c r="BN113" s="27"/>
      <c r="BO113" s="27"/>
      <c r="BP113" s="27"/>
      <c r="BQ113" s="27"/>
      <c r="BR113" s="27"/>
      <c r="BS113" s="27"/>
      <c r="BT113" s="27"/>
      <c r="BU113" s="27"/>
      <c r="BV113" s="27"/>
      <c r="BW113" s="27"/>
      <c r="BX113" s="27"/>
      <c r="BY113" s="27"/>
      <c r="BZ113" s="27"/>
      <c r="CA113" s="27"/>
      <c r="CB113" s="27"/>
      <c r="CC113" s="27"/>
      <c r="CD113" s="27"/>
      <c r="CE113" s="27"/>
      <c r="CF113" s="27"/>
      <c r="CG113" s="27"/>
      <c r="CH113" s="27"/>
      <c r="CI113" s="27"/>
      <c r="CJ113" s="27"/>
      <c r="CK113" s="27"/>
      <c r="CL113" s="27"/>
      <c r="CM113" s="27"/>
      <c r="CN113" s="27"/>
      <c r="CO113" s="27"/>
      <c r="CP113" s="27"/>
      <c r="CQ113" s="27"/>
      <c r="CR113" s="27"/>
      <c r="CS113" s="27"/>
      <c r="CT113" s="27"/>
      <c r="CU113" s="27"/>
      <c r="CV113" s="27"/>
      <c r="CW113" s="27"/>
      <c r="CX113" s="27"/>
      <c r="CY113" s="27"/>
      <c r="CZ113" s="27"/>
      <c r="DA113" s="27"/>
      <c r="DB113" s="27"/>
      <c r="DC113" s="27"/>
      <c r="DD113" s="27"/>
      <c r="DE113" s="27"/>
      <c r="DF113" s="27"/>
      <c r="DG113" s="27"/>
      <c r="DH113" s="27"/>
      <c r="DI113" s="27"/>
      <c r="DJ113" s="27"/>
      <c r="DK113" s="27"/>
      <c r="DL113" s="27"/>
      <c r="DM113" s="27"/>
      <c r="DN113" s="27"/>
      <c r="DO113" s="27"/>
      <c r="DP113" s="27"/>
      <c r="DQ113" s="27"/>
      <c r="DR113" s="27"/>
      <c r="DS113" s="27"/>
      <c r="DT113" s="27"/>
      <c r="DU113" s="27"/>
      <c r="DV113" s="27"/>
      <c r="DW113" s="27"/>
      <c r="DX113" s="27"/>
    </row>
    <row r="114" spans="1:128" s="5" customFormat="1" ht="12" customHeight="1" x14ac:dyDescent="0.25">
      <c r="A114" s="22" t="s">
        <v>35</v>
      </c>
      <c r="B114" s="33" t="s">
        <v>70</v>
      </c>
      <c r="C114" s="22" t="s">
        <v>109</v>
      </c>
      <c r="D114" s="26">
        <v>3</v>
      </c>
      <c r="E114" s="90">
        <v>446.8553</v>
      </c>
      <c r="F114" s="90">
        <f t="shared" si="29"/>
        <v>446.9</v>
      </c>
      <c r="G114" s="149">
        <v>3.4000000000000002E-2</v>
      </c>
      <c r="H114" s="149">
        <v>1.0699999999999999E-2</v>
      </c>
      <c r="I114" s="147">
        <f t="shared" si="30"/>
        <v>4.4700000000000004E-2</v>
      </c>
      <c r="J114" s="91">
        <f t="shared" si="31"/>
        <v>100.02860580761012</v>
      </c>
      <c r="K114" s="59"/>
      <c r="L114" s="58">
        <v>446.9</v>
      </c>
      <c r="M114" s="131">
        <v>3.0599999999999999E-2</v>
      </c>
      <c r="N114" s="131">
        <v>1.09E-2</v>
      </c>
      <c r="O114" s="131">
        <v>4.1500000000000002E-2</v>
      </c>
      <c r="P114" s="60">
        <v>92.87</v>
      </c>
      <c r="Q114" s="24">
        <f t="shared" si="54"/>
        <v>-10.000000000000011</v>
      </c>
      <c r="R114" s="24">
        <f t="shared" si="55"/>
        <v>1.869158878504678</v>
      </c>
      <c r="S114" s="24">
        <f t="shared" si="32"/>
        <v>-7.1588366890380337</v>
      </c>
      <c r="T114" s="24">
        <f t="shared" si="33"/>
        <v>-7.1565586162208543</v>
      </c>
      <c r="U114" s="115"/>
      <c r="V114" s="109">
        <f t="shared" si="34"/>
        <v>-3.211517165005537</v>
      </c>
      <c r="W114" s="109">
        <f t="shared" si="35"/>
        <v>-8.211517165005537</v>
      </c>
      <c r="X114" s="109">
        <f t="shared" si="36"/>
        <v>1.788482834994463</v>
      </c>
      <c r="Y114" s="109">
        <f t="shared" si="37"/>
        <v>-11.147199249394486</v>
      </c>
      <c r="Z114" s="109">
        <f t="shared" si="38"/>
        <v>4.7241649193834121</v>
      </c>
      <c r="AA114" s="109">
        <f t="shared" si="39"/>
        <v>1.0610079575596938</v>
      </c>
      <c r="AB114" s="109">
        <f t="shared" si="40"/>
        <v>-3.9389920424403062</v>
      </c>
      <c r="AC114" s="109">
        <f t="shared" si="41"/>
        <v>6.0610079575596938</v>
      </c>
      <c r="AD114" s="109">
        <f t="shared" si="42"/>
        <v>-26.286548990584826</v>
      </c>
      <c r="AE114" s="109">
        <f t="shared" si="43"/>
        <v>28.40856490570421</v>
      </c>
      <c r="AF114" s="109">
        <f t="shared" si="44"/>
        <v>-2.9702970297029725</v>
      </c>
      <c r="AG114" s="109">
        <f t="shared" si="45"/>
        <v>-7.9702970297029729</v>
      </c>
      <c r="AH114" s="109">
        <f t="shared" si="46"/>
        <v>2.0297029702970275</v>
      </c>
      <c r="AI114" s="109">
        <f t="shared" si="47"/>
        <v>-16.033419481020328</v>
      </c>
      <c r="AJ114" s="109">
        <f t="shared" si="48"/>
        <v>10.092825421614384</v>
      </c>
      <c r="AK114" s="109">
        <f t="shared" si="49"/>
        <v>-3.0219856758152299</v>
      </c>
      <c r="AL114" s="109">
        <f t="shared" si="50"/>
        <v>-8.0219856758152304</v>
      </c>
      <c r="AM114" s="109">
        <f t="shared" si="51"/>
        <v>1.9780143241847701</v>
      </c>
      <c r="AN114" s="109">
        <f t="shared" si="52"/>
        <v>-16.323824860337844</v>
      </c>
      <c r="AO114" s="109">
        <f t="shared" si="53"/>
        <v>10.279853508707383</v>
      </c>
      <c r="AP114" s="27"/>
      <c r="AQ114" s="27"/>
      <c r="AR114" s="27"/>
      <c r="AS114" s="27"/>
      <c r="AT114" s="27"/>
      <c r="AU114" s="27"/>
      <c r="AV114" s="27"/>
      <c r="AW114" s="27"/>
      <c r="AX114" s="27"/>
      <c r="AY114" s="27"/>
      <c r="AZ114" s="27"/>
      <c r="BA114" s="27"/>
      <c r="BB114" s="27"/>
      <c r="BC114" s="27"/>
      <c r="BD114" s="27"/>
      <c r="BE114" s="27"/>
      <c r="BF114" s="27"/>
      <c r="BG114" s="27"/>
      <c r="BH114" s="27"/>
      <c r="BI114" s="27"/>
      <c r="BJ114" s="27"/>
      <c r="BK114" s="27"/>
      <c r="BL114" s="27"/>
      <c r="BM114" s="27"/>
      <c r="BN114" s="27"/>
      <c r="BO114" s="27"/>
      <c r="BP114" s="27"/>
      <c r="BQ114" s="27"/>
      <c r="BR114" s="27"/>
      <c r="BS114" s="27"/>
      <c r="BT114" s="27"/>
      <c r="BU114" s="27"/>
      <c r="BV114" s="27"/>
      <c r="BW114" s="27"/>
      <c r="BX114" s="27"/>
      <c r="BY114" s="27"/>
      <c r="BZ114" s="27"/>
      <c r="CA114" s="27"/>
      <c r="CB114" s="27"/>
      <c r="CC114" s="27"/>
      <c r="CD114" s="27"/>
      <c r="CE114" s="27"/>
      <c r="CF114" s="27"/>
      <c r="CG114" s="27"/>
      <c r="CH114" s="27"/>
      <c r="CI114" s="27"/>
      <c r="CJ114" s="27"/>
      <c r="CK114" s="27"/>
      <c r="CL114" s="27"/>
      <c r="CM114" s="27"/>
      <c r="CN114" s="27"/>
      <c r="CO114" s="27"/>
      <c r="CP114" s="27"/>
      <c r="CQ114" s="27"/>
      <c r="CR114" s="27"/>
      <c r="CS114" s="27"/>
      <c r="CT114" s="27"/>
      <c r="CU114" s="27"/>
      <c r="CV114" s="27"/>
      <c r="CW114" s="27"/>
      <c r="CX114" s="27"/>
      <c r="CY114" s="27"/>
      <c r="CZ114" s="27"/>
      <c r="DA114" s="27"/>
      <c r="DB114" s="27"/>
      <c r="DC114" s="27"/>
      <c r="DD114" s="27"/>
      <c r="DE114" s="27"/>
      <c r="DF114" s="27"/>
      <c r="DG114" s="27"/>
      <c r="DH114" s="27"/>
      <c r="DI114" s="27"/>
      <c r="DJ114" s="27"/>
      <c r="DK114" s="27"/>
      <c r="DL114" s="27"/>
      <c r="DM114" s="27"/>
      <c r="DN114" s="27"/>
      <c r="DO114" s="27"/>
      <c r="DP114" s="27"/>
      <c r="DQ114" s="27"/>
      <c r="DR114" s="27"/>
      <c r="DS114" s="27"/>
      <c r="DT114" s="27"/>
      <c r="DU114" s="27"/>
      <c r="DV114" s="27"/>
      <c r="DW114" s="27"/>
      <c r="DX114" s="27"/>
    </row>
    <row r="115" spans="1:128" s="5" customFormat="1" ht="12" customHeight="1" x14ac:dyDescent="0.25">
      <c r="A115" s="22" t="s">
        <v>35</v>
      </c>
      <c r="B115" s="33" t="s">
        <v>70</v>
      </c>
      <c r="C115" s="22" t="s">
        <v>109</v>
      </c>
      <c r="D115" s="26">
        <v>4</v>
      </c>
      <c r="E115" s="90">
        <v>446.74759999999998</v>
      </c>
      <c r="F115" s="90">
        <f t="shared" si="29"/>
        <v>446.79999999999995</v>
      </c>
      <c r="G115" s="149">
        <v>4.3099999999999999E-2</v>
      </c>
      <c r="H115" s="149">
        <v>9.2999999999999992E-3</v>
      </c>
      <c r="I115" s="147">
        <f t="shared" si="30"/>
        <v>5.2400000000000002E-2</v>
      </c>
      <c r="J115" s="91">
        <f t="shared" si="31"/>
        <v>117.28698872005401</v>
      </c>
      <c r="K115" s="59"/>
      <c r="L115" s="58">
        <v>427.3</v>
      </c>
      <c r="M115" s="131">
        <v>4.1099999999999998E-2</v>
      </c>
      <c r="N115" s="131">
        <v>9.1999999999999998E-3</v>
      </c>
      <c r="O115" s="131">
        <v>5.0299999999999997E-2</v>
      </c>
      <c r="P115" s="60">
        <v>117.72</v>
      </c>
      <c r="Q115" s="24">
        <f t="shared" si="54"/>
        <v>-4.6403712296983795</v>
      </c>
      <c r="R115" s="24">
        <f t="shared" si="55"/>
        <v>-1.0752688172042948</v>
      </c>
      <c r="S115" s="24">
        <f t="shared" si="32"/>
        <v>-4.0076335877862679</v>
      </c>
      <c r="T115" s="24">
        <f t="shared" si="33"/>
        <v>0.36918952790195519</v>
      </c>
      <c r="U115" s="115"/>
      <c r="V115" s="109">
        <f t="shared" si="34"/>
        <v>-3.211517165005537</v>
      </c>
      <c r="W115" s="109">
        <f t="shared" si="35"/>
        <v>-8.211517165005537</v>
      </c>
      <c r="X115" s="109">
        <f t="shared" si="36"/>
        <v>1.788482834994463</v>
      </c>
      <c r="Y115" s="109">
        <f t="shared" si="37"/>
        <v>-11.147199249394486</v>
      </c>
      <c r="Z115" s="109">
        <f t="shared" si="38"/>
        <v>4.7241649193834121</v>
      </c>
      <c r="AA115" s="109">
        <f t="shared" si="39"/>
        <v>1.0610079575596938</v>
      </c>
      <c r="AB115" s="109">
        <f t="shared" si="40"/>
        <v>-3.9389920424403062</v>
      </c>
      <c r="AC115" s="109">
        <f t="shared" si="41"/>
        <v>6.0610079575596938</v>
      </c>
      <c r="AD115" s="109">
        <f t="shared" si="42"/>
        <v>-26.286548990584826</v>
      </c>
      <c r="AE115" s="109">
        <f t="shared" si="43"/>
        <v>28.40856490570421</v>
      </c>
      <c r="AF115" s="109">
        <f t="shared" si="44"/>
        <v>-2.9702970297029725</v>
      </c>
      <c r="AG115" s="109">
        <f t="shared" si="45"/>
        <v>-7.9702970297029729</v>
      </c>
      <c r="AH115" s="109">
        <f t="shared" si="46"/>
        <v>2.0297029702970275</v>
      </c>
      <c r="AI115" s="109">
        <f t="shared" si="47"/>
        <v>-16.033419481020328</v>
      </c>
      <c r="AJ115" s="109">
        <f t="shared" si="48"/>
        <v>10.092825421614384</v>
      </c>
      <c r="AK115" s="109">
        <f t="shared" si="49"/>
        <v>-3.0219856758152299</v>
      </c>
      <c r="AL115" s="109">
        <f t="shared" si="50"/>
        <v>-8.0219856758152304</v>
      </c>
      <c r="AM115" s="109">
        <f t="shared" si="51"/>
        <v>1.9780143241847701</v>
      </c>
      <c r="AN115" s="109">
        <f t="shared" si="52"/>
        <v>-16.323824860337844</v>
      </c>
      <c r="AO115" s="109">
        <f t="shared" si="53"/>
        <v>10.279853508707383</v>
      </c>
      <c r="AP115" s="27"/>
      <c r="AQ115" s="27"/>
      <c r="AR115" s="27"/>
      <c r="AS115" s="27"/>
      <c r="AT115" s="27"/>
      <c r="AU115" s="27"/>
      <c r="AV115" s="27"/>
      <c r="AW115" s="27"/>
      <c r="AX115" s="27"/>
      <c r="AY115" s="27"/>
      <c r="AZ115" s="27"/>
      <c r="BA115" s="27"/>
      <c r="BB115" s="27"/>
      <c r="BC115" s="27"/>
      <c r="BD115" s="27"/>
      <c r="BE115" s="27"/>
      <c r="BF115" s="27"/>
      <c r="BG115" s="27"/>
      <c r="BH115" s="27"/>
      <c r="BI115" s="27"/>
      <c r="BJ115" s="27"/>
      <c r="BK115" s="27"/>
      <c r="BL115" s="27"/>
      <c r="BM115" s="27"/>
      <c r="BN115" s="27"/>
      <c r="BO115" s="27"/>
      <c r="BP115" s="27"/>
      <c r="BQ115" s="27"/>
      <c r="BR115" s="27"/>
      <c r="BS115" s="27"/>
      <c r="BT115" s="27"/>
      <c r="BU115" s="27"/>
      <c r="BV115" s="27"/>
      <c r="BW115" s="27"/>
      <c r="BX115" s="27"/>
      <c r="BY115" s="27"/>
      <c r="BZ115" s="27"/>
      <c r="CA115" s="27"/>
      <c r="CB115" s="27"/>
      <c r="CC115" s="27"/>
      <c r="CD115" s="27"/>
      <c r="CE115" s="27"/>
      <c r="CF115" s="27"/>
      <c r="CG115" s="27"/>
      <c r="CH115" s="27"/>
      <c r="CI115" s="27"/>
      <c r="CJ115" s="27"/>
      <c r="CK115" s="27"/>
      <c r="CL115" s="27"/>
      <c r="CM115" s="27"/>
      <c r="CN115" s="27"/>
      <c r="CO115" s="27"/>
      <c r="CP115" s="27"/>
      <c r="CQ115" s="27"/>
      <c r="CR115" s="27"/>
      <c r="CS115" s="27"/>
      <c r="CT115" s="27"/>
      <c r="CU115" s="27"/>
      <c r="CV115" s="27"/>
      <c r="CW115" s="27"/>
      <c r="CX115" s="27"/>
      <c r="CY115" s="27"/>
      <c r="CZ115" s="27"/>
      <c r="DA115" s="27"/>
      <c r="DB115" s="27"/>
      <c r="DC115" s="27"/>
      <c r="DD115" s="27"/>
      <c r="DE115" s="27"/>
      <c r="DF115" s="27"/>
      <c r="DG115" s="27"/>
      <c r="DH115" s="27"/>
      <c r="DI115" s="27"/>
      <c r="DJ115" s="27"/>
      <c r="DK115" s="27"/>
      <c r="DL115" s="27"/>
      <c r="DM115" s="27"/>
      <c r="DN115" s="27"/>
      <c r="DO115" s="27"/>
      <c r="DP115" s="27"/>
      <c r="DQ115" s="27"/>
      <c r="DR115" s="27"/>
      <c r="DS115" s="27"/>
      <c r="DT115" s="27"/>
      <c r="DU115" s="27"/>
      <c r="DV115" s="27"/>
      <c r="DW115" s="27"/>
      <c r="DX115" s="27"/>
    </row>
    <row r="116" spans="1:128" s="5" customFormat="1" ht="12" customHeight="1" x14ac:dyDescent="0.25">
      <c r="A116" s="22" t="s">
        <v>35</v>
      </c>
      <c r="B116" s="33" t="s">
        <v>70</v>
      </c>
      <c r="C116" s="22" t="s">
        <v>109</v>
      </c>
      <c r="D116" s="26">
        <v>5</v>
      </c>
      <c r="E116" s="90">
        <v>446.39410000000004</v>
      </c>
      <c r="F116" s="90">
        <f t="shared" si="29"/>
        <v>446.50000000000006</v>
      </c>
      <c r="G116" s="149">
        <v>9.0300000000000005E-2</v>
      </c>
      <c r="H116" s="149">
        <v>1.5599999999999999E-2</v>
      </c>
      <c r="I116" s="147">
        <f t="shared" si="30"/>
        <v>0.10590000000000001</v>
      </c>
      <c r="J116" s="91">
        <f t="shared" si="31"/>
        <v>237.21308154505238</v>
      </c>
      <c r="K116" s="59"/>
      <c r="L116" s="58">
        <v>446.5</v>
      </c>
      <c r="M116" s="131">
        <v>8.5099999999999995E-2</v>
      </c>
      <c r="N116" s="131">
        <v>1.5699999999999999E-2</v>
      </c>
      <c r="O116" s="131">
        <v>0.1008</v>
      </c>
      <c r="P116" s="60">
        <v>225.79</v>
      </c>
      <c r="Q116" s="24">
        <f t="shared" si="54"/>
        <v>-5.7585825027685607</v>
      </c>
      <c r="R116" s="24">
        <f t="shared" si="55"/>
        <v>0.64102564102563719</v>
      </c>
      <c r="S116" s="24">
        <f t="shared" si="32"/>
        <v>-4.8158640226628959</v>
      </c>
      <c r="T116" s="24">
        <f t="shared" si="33"/>
        <v>-4.8155360870698312</v>
      </c>
      <c r="U116" s="115"/>
      <c r="V116" s="109">
        <f t="shared" si="34"/>
        <v>-3.211517165005537</v>
      </c>
      <c r="W116" s="109">
        <f t="shared" si="35"/>
        <v>-8.211517165005537</v>
      </c>
      <c r="X116" s="109">
        <f t="shared" si="36"/>
        <v>1.788482834994463</v>
      </c>
      <c r="Y116" s="109">
        <f t="shared" si="37"/>
        <v>-11.147199249394486</v>
      </c>
      <c r="Z116" s="109">
        <f t="shared" si="38"/>
        <v>4.7241649193834121</v>
      </c>
      <c r="AA116" s="109">
        <f t="shared" si="39"/>
        <v>1.0610079575596938</v>
      </c>
      <c r="AB116" s="109">
        <f t="shared" si="40"/>
        <v>-3.9389920424403062</v>
      </c>
      <c r="AC116" s="109">
        <f t="shared" si="41"/>
        <v>6.0610079575596938</v>
      </c>
      <c r="AD116" s="109">
        <f t="shared" si="42"/>
        <v>-26.286548990584826</v>
      </c>
      <c r="AE116" s="109">
        <f t="shared" si="43"/>
        <v>28.40856490570421</v>
      </c>
      <c r="AF116" s="109">
        <f t="shared" si="44"/>
        <v>-2.9702970297029725</v>
      </c>
      <c r="AG116" s="109">
        <f t="shared" si="45"/>
        <v>-7.9702970297029729</v>
      </c>
      <c r="AH116" s="109">
        <f t="shared" si="46"/>
        <v>2.0297029702970275</v>
      </c>
      <c r="AI116" s="109">
        <f t="shared" si="47"/>
        <v>-16.033419481020328</v>
      </c>
      <c r="AJ116" s="109">
        <f t="shared" si="48"/>
        <v>10.092825421614384</v>
      </c>
      <c r="AK116" s="109">
        <f t="shared" si="49"/>
        <v>-3.0219856758152299</v>
      </c>
      <c r="AL116" s="109">
        <f t="shared" si="50"/>
        <v>-8.0219856758152304</v>
      </c>
      <c r="AM116" s="109">
        <f t="shared" si="51"/>
        <v>1.9780143241847701</v>
      </c>
      <c r="AN116" s="109">
        <f t="shared" si="52"/>
        <v>-16.323824860337844</v>
      </c>
      <c r="AO116" s="109">
        <f t="shared" si="53"/>
        <v>10.279853508707383</v>
      </c>
      <c r="AP116" s="27"/>
      <c r="AQ116" s="27"/>
      <c r="AR116" s="27"/>
      <c r="AS116" s="27"/>
      <c r="AT116" s="27"/>
      <c r="AU116" s="27"/>
      <c r="AV116" s="27"/>
      <c r="AW116" s="27"/>
      <c r="AX116" s="27"/>
      <c r="AY116" s="27"/>
      <c r="AZ116" s="27"/>
      <c r="BA116" s="27"/>
      <c r="BB116" s="27"/>
      <c r="BC116" s="27"/>
      <c r="BD116" s="27"/>
      <c r="BE116" s="27"/>
      <c r="BF116" s="27"/>
      <c r="BG116" s="27"/>
      <c r="BH116" s="27"/>
      <c r="BI116" s="27"/>
      <c r="BJ116" s="27"/>
      <c r="BK116" s="27"/>
      <c r="BL116" s="27"/>
      <c r="BM116" s="27"/>
      <c r="BN116" s="27"/>
      <c r="BO116" s="27"/>
      <c r="BP116" s="27"/>
      <c r="BQ116" s="27"/>
      <c r="BR116" s="27"/>
      <c r="BS116" s="27"/>
      <c r="BT116" s="27"/>
      <c r="BU116" s="27"/>
      <c r="BV116" s="27"/>
      <c r="BW116" s="27"/>
      <c r="BX116" s="27"/>
      <c r="BY116" s="27"/>
      <c r="BZ116" s="27"/>
      <c r="CA116" s="27"/>
      <c r="CB116" s="27"/>
      <c r="CC116" s="27"/>
      <c r="CD116" s="27"/>
      <c r="CE116" s="27"/>
      <c r="CF116" s="27"/>
      <c r="CG116" s="27"/>
      <c r="CH116" s="27"/>
      <c r="CI116" s="27"/>
      <c r="CJ116" s="27"/>
      <c r="CK116" s="27"/>
      <c r="CL116" s="27"/>
      <c r="CM116" s="27"/>
      <c r="CN116" s="27"/>
      <c r="CO116" s="27"/>
      <c r="CP116" s="27"/>
      <c r="CQ116" s="27"/>
      <c r="CR116" s="27"/>
      <c r="CS116" s="27"/>
      <c r="CT116" s="27"/>
      <c r="CU116" s="27"/>
      <c r="CV116" s="27"/>
      <c r="CW116" s="27"/>
      <c r="CX116" s="27"/>
      <c r="CY116" s="27"/>
      <c r="CZ116" s="27"/>
      <c r="DA116" s="27"/>
      <c r="DB116" s="27"/>
      <c r="DC116" s="27"/>
      <c r="DD116" s="27"/>
      <c r="DE116" s="27"/>
      <c r="DF116" s="27"/>
      <c r="DG116" s="27"/>
      <c r="DH116" s="27"/>
      <c r="DI116" s="27"/>
      <c r="DJ116" s="27"/>
      <c r="DK116" s="27"/>
      <c r="DL116" s="27"/>
      <c r="DM116" s="27"/>
      <c r="DN116" s="27"/>
      <c r="DO116" s="27"/>
      <c r="DP116" s="27"/>
      <c r="DQ116" s="27"/>
      <c r="DR116" s="27"/>
      <c r="DS116" s="27"/>
      <c r="DT116" s="27"/>
      <c r="DU116" s="27"/>
      <c r="DV116" s="27"/>
      <c r="DW116" s="27"/>
      <c r="DX116" s="27"/>
    </row>
    <row r="117" spans="1:128" s="5" customFormat="1" ht="12" customHeight="1" x14ac:dyDescent="0.25">
      <c r="A117" s="22" t="s">
        <v>35</v>
      </c>
      <c r="B117" s="33" t="s">
        <v>70</v>
      </c>
      <c r="C117" s="22" t="s">
        <v>109</v>
      </c>
      <c r="D117" s="26">
        <v>6</v>
      </c>
      <c r="E117" s="90">
        <v>446.15100000000001</v>
      </c>
      <c r="F117" s="90">
        <f t="shared" si="29"/>
        <v>446.3</v>
      </c>
      <c r="G117" s="149">
        <v>0.1263</v>
      </c>
      <c r="H117" s="149">
        <v>2.2700000000000001E-2</v>
      </c>
      <c r="I117" s="147">
        <f t="shared" si="30"/>
        <v>0.14899999999999999</v>
      </c>
      <c r="J117" s="91">
        <f t="shared" si="31"/>
        <v>333.92556287632647</v>
      </c>
      <c r="K117" s="59"/>
      <c r="L117" s="58">
        <v>446.3</v>
      </c>
      <c r="M117" s="131">
        <v>0.1201</v>
      </c>
      <c r="N117" s="131">
        <v>2.3300000000000001E-2</v>
      </c>
      <c r="O117" s="131">
        <v>0.1434</v>
      </c>
      <c r="P117" s="60">
        <v>321.37</v>
      </c>
      <c r="Q117" s="24">
        <f t="shared" si="54"/>
        <v>-4.9089469517022941</v>
      </c>
      <c r="R117" s="24">
        <f t="shared" si="55"/>
        <v>2.6431718061674001</v>
      </c>
      <c r="S117" s="24">
        <f t="shared" si="32"/>
        <v>-3.7583892617449628</v>
      </c>
      <c r="T117" s="24">
        <f t="shared" si="33"/>
        <v>-3.7599885340244441</v>
      </c>
      <c r="U117" s="115"/>
      <c r="V117" s="109">
        <f t="shared" si="34"/>
        <v>-3.211517165005537</v>
      </c>
      <c r="W117" s="109">
        <f t="shared" si="35"/>
        <v>-8.211517165005537</v>
      </c>
      <c r="X117" s="109">
        <f t="shared" si="36"/>
        <v>1.788482834994463</v>
      </c>
      <c r="Y117" s="109">
        <f t="shared" si="37"/>
        <v>-11.147199249394486</v>
      </c>
      <c r="Z117" s="109">
        <f t="shared" si="38"/>
        <v>4.7241649193834121</v>
      </c>
      <c r="AA117" s="109">
        <f t="shared" si="39"/>
        <v>1.0610079575596938</v>
      </c>
      <c r="AB117" s="109">
        <f t="shared" si="40"/>
        <v>-3.9389920424403062</v>
      </c>
      <c r="AC117" s="109">
        <f t="shared" si="41"/>
        <v>6.0610079575596938</v>
      </c>
      <c r="AD117" s="109">
        <f t="shared" si="42"/>
        <v>-26.286548990584826</v>
      </c>
      <c r="AE117" s="109">
        <f t="shared" si="43"/>
        <v>28.40856490570421</v>
      </c>
      <c r="AF117" s="109">
        <f t="shared" si="44"/>
        <v>-2.9702970297029725</v>
      </c>
      <c r="AG117" s="109">
        <f t="shared" si="45"/>
        <v>-7.9702970297029729</v>
      </c>
      <c r="AH117" s="109">
        <f t="shared" si="46"/>
        <v>2.0297029702970275</v>
      </c>
      <c r="AI117" s="109">
        <f t="shared" si="47"/>
        <v>-16.033419481020328</v>
      </c>
      <c r="AJ117" s="109">
        <f t="shared" si="48"/>
        <v>10.092825421614384</v>
      </c>
      <c r="AK117" s="109">
        <f t="shared" si="49"/>
        <v>-3.0219856758152299</v>
      </c>
      <c r="AL117" s="109">
        <f t="shared" si="50"/>
        <v>-8.0219856758152304</v>
      </c>
      <c r="AM117" s="109">
        <f t="shared" si="51"/>
        <v>1.9780143241847701</v>
      </c>
      <c r="AN117" s="109">
        <f t="shared" si="52"/>
        <v>-16.323824860337844</v>
      </c>
      <c r="AO117" s="109">
        <f t="shared" si="53"/>
        <v>10.279853508707383</v>
      </c>
      <c r="AP117" s="27"/>
      <c r="AQ117" s="27"/>
      <c r="AR117" s="27"/>
      <c r="AS117" s="27"/>
      <c r="AT117" s="27"/>
      <c r="AU117" s="27"/>
      <c r="AV117" s="27"/>
      <c r="AW117" s="27"/>
      <c r="AX117" s="27"/>
      <c r="AY117" s="27"/>
      <c r="AZ117" s="27"/>
      <c r="BA117" s="27"/>
      <c r="BB117" s="27"/>
      <c r="BC117" s="27"/>
      <c r="BD117" s="27"/>
      <c r="BE117" s="27"/>
      <c r="BF117" s="27"/>
      <c r="BG117" s="27"/>
      <c r="BH117" s="27"/>
      <c r="BI117" s="27"/>
      <c r="BJ117" s="27"/>
      <c r="BK117" s="27"/>
      <c r="BL117" s="27"/>
      <c r="BM117" s="27"/>
      <c r="BN117" s="27"/>
      <c r="BO117" s="27"/>
      <c r="BP117" s="27"/>
      <c r="BQ117" s="27"/>
      <c r="BR117" s="27"/>
      <c r="BS117" s="27"/>
      <c r="BT117" s="27"/>
      <c r="BU117" s="27"/>
      <c r="BV117" s="27"/>
      <c r="BW117" s="27"/>
      <c r="BX117" s="27"/>
      <c r="BY117" s="27"/>
      <c r="BZ117" s="27"/>
      <c r="CA117" s="27"/>
      <c r="CB117" s="27"/>
      <c r="CC117" s="27"/>
      <c r="CD117" s="27"/>
      <c r="CE117" s="27"/>
      <c r="CF117" s="27"/>
      <c r="CG117" s="27"/>
      <c r="CH117" s="27"/>
      <c r="CI117" s="27"/>
      <c r="CJ117" s="27"/>
      <c r="CK117" s="27"/>
      <c r="CL117" s="27"/>
      <c r="CM117" s="27"/>
      <c r="CN117" s="27"/>
      <c r="CO117" s="27"/>
      <c r="CP117" s="27"/>
      <c r="CQ117" s="27"/>
      <c r="CR117" s="27"/>
      <c r="CS117" s="27"/>
      <c r="CT117" s="27"/>
      <c r="CU117" s="27"/>
      <c r="CV117" s="27"/>
      <c r="CW117" s="27"/>
      <c r="CX117" s="27"/>
      <c r="CY117" s="27"/>
      <c r="CZ117" s="27"/>
      <c r="DA117" s="27"/>
      <c r="DB117" s="27"/>
      <c r="DC117" s="27"/>
      <c r="DD117" s="27"/>
      <c r="DE117" s="27"/>
      <c r="DF117" s="27"/>
      <c r="DG117" s="27"/>
      <c r="DH117" s="27"/>
      <c r="DI117" s="27"/>
      <c r="DJ117" s="27"/>
      <c r="DK117" s="27"/>
      <c r="DL117" s="27"/>
      <c r="DM117" s="27"/>
      <c r="DN117" s="27"/>
      <c r="DO117" s="27"/>
      <c r="DP117" s="27"/>
      <c r="DQ117" s="27"/>
      <c r="DR117" s="27"/>
      <c r="DS117" s="27"/>
      <c r="DT117" s="27"/>
      <c r="DU117" s="27"/>
      <c r="DV117" s="27"/>
      <c r="DW117" s="27"/>
      <c r="DX117" s="27"/>
    </row>
    <row r="118" spans="1:128" s="5" customFormat="1" ht="12" customHeight="1" x14ac:dyDescent="0.25">
      <c r="A118" s="22" t="s">
        <v>35</v>
      </c>
      <c r="B118" s="33" t="s">
        <v>70</v>
      </c>
      <c r="C118" s="22" t="s">
        <v>109</v>
      </c>
      <c r="D118" s="26">
        <v>7</v>
      </c>
      <c r="E118" s="90">
        <v>446.50549999999998</v>
      </c>
      <c r="F118" s="90">
        <f t="shared" si="29"/>
        <v>446.8</v>
      </c>
      <c r="G118" s="149">
        <v>0.25130000000000002</v>
      </c>
      <c r="H118" s="149">
        <v>4.3200000000000002E-2</v>
      </c>
      <c r="I118" s="147">
        <f t="shared" si="30"/>
        <v>0.29450000000000004</v>
      </c>
      <c r="J118" s="91">
        <f t="shared" si="31"/>
        <v>659.40221631627617</v>
      </c>
      <c r="K118" s="59"/>
      <c r="L118" s="58">
        <v>446.8</v>
      </c>
      <c r="M118" s="131">
        <v>0.24299999999999999</v>
      </c>
      <c r="N118" s="131">
        <v>4.4699999999999997E-2</v>
      </c>
      <c r="O118" s="131">
        <v>0.28770000000000001</v>
      </c>
      <c r="P118" s="60">
        <v>644.16999999999996</v>
      </c>
      <c r="Q118" s="24">
        <f t="shared" si="54"/>
        <v>-3.3028253083963501</v>
      </c>
      <c r="R118" s="24">
        <f t="shared" si="55"/>
        <v>3.472222222222209</v>
      </c>
      <c r="S118" s="24">
        <f t="shared" si="32"/>
        <v>-2.3089983022071401</v>
      </c>
      <c r="T118" s="24">
        <f t="shared" si="33"/>
        <v>-2.3100038094154991</v>
      </c>
      <c r="U118" s="115"/>
      <c r="V118" s="109">
        <f t="shared" si="34"/>
        <v>-3.211517165005537</v>
      </c>
      <c r="W118" s="109">
        <f t="shared" si="35"/>
        <v>-8.211517165005537</v>
      </c>
      <c r="X118" s="109">
        <f t="shared" si="36"/>
        <v>1.788482834994463</v>
      </c>
      <c r="Y118" s="109">
        <f t="shared" si="37"/>
        <v>-11.147199249394486</v>
      </c>
      <c r="Z118" s="109">
        <f t="shared" si="38"/>
        <v>4.7241649193834121</v>
      </c>
      <c r="AA118" s="109">
        <f t="shared" si="39"/>
        <v>1.0610079575596938</v>
      </c>
      <c r="AB118" s="109">
        <f t="shared" si="40"/>
        <v>-3.9389920424403062</v>
      </c>
      <c r="AC118" s="109">
        <f t="shared" si="41"/>
        <v>6.0610079575596938</v>
      </c>
      <c r="AD118" s="109">
        <f t="shared" si="42"/>
        <v>-26.286548990584826</v>
      </c>
      <c r="AE118" s="109">
        <f t="shared" si="43"/>
        <v>28.40856490570421</v>
      </c>
      <c r="AF118" s="109">
        <f t="shared" si="44"/>
        <v>-2.9702970297029725</v>
      </c>
      <c r="AG118" s="109">
        <f t="shared" si="45"/>
        <v>-7.9702970297029729</v>
      </c>
      <c r="AH118" s="109">
        <f t="shared" si="46"/>
        <v>2.0297029702970275</v>
      </c>
      <c r="AI118" s="109">
        <f t="shared" si="47"/>
        <v>-16.033419481020328</v>
      </c>
      <c r="AJ118" s="109">
        <f t="shared" si="48"/>
        <v>10.092825421614384</v>
      </c>
      <c r="AK118" s="109">
        <f t="shared" si="49"/>
        <v>-3.0219856758152299</v>
      </c>
      <c r="AL118" s="109">
        <f t="shared" si="50"/>
        <v>-8.0219856758152304</v>
      </c>
      <c r="AM118" s="109">
        <f t="shared" si="51"/>
        <v>1.9780143241847701</v>
      </c>
      <c r="AN118" s="109">
        <f t="shared" si="52"/>
        <v>-16.323824860337844</v>
      </c>
      <c r="AO118" s="109">
        <f t="shared" si="53"/>
        <v>10.279853508707383</v>
      </c>
      <c r="AP118" s="27"/>
      <c r="AQ118" s="27"/>
      <c r="AR118" s="27"/>
      <c r="AS118" s="27"/>
      <c r="AT118" s="27"/>
      <c r="AU118" s="27"/>
      <c r="AV118" s="27"/>
      <c r="AW118" s="27"/>
      <c r="AX118" s="27"/>
      <c r="AY118" s="27"/>
      <c r="AZ118" s="27"/>
      <c r="BA118" s="27"/>
      <c r="BB118" s="27"/>
      <c r="BC118" s="27"/>
      <c r="BD118" s="27"/>
      <c r="BE118" s="27"/>
      <c r="BF118" s="27"/>
      <c r="BG118" s="27"/>
      <c r="BH118" s="27"/>
      <c r="BI118" s="27"/>
      <c r="BJ118" s="27"/>
      <c r="BK118" s="27"/>
      <c r="BL118" s="27"/>
      <c r="BM118" s="27"/>
      <c r="BN118" s="27"/>
      <c r="BO118" s="27"/>
      <c r="BP118" s="27"/>
      <c r="BQ118" s="27"/>
      <c r="BR118" s="27"/>
      <c r="BS118" s="27"/>
      <c r="BT118" s="27"/>
      <c r="BU118" s="27"/>
      <c r="BV118" s="27"/>
      <c r="BW118" s="27"/>
      <c r="BX118" s="27"/>
      <c r="BY118" s="27"/>
      <c r="BZ118" s="27"/>
      <c r="CA118" s="27"/>
      <c r="CB118" s="27"/>
      <c r="CC118" s="27"/>
      <c r="CD118" s="27"/>
      <c r="CE118" s="27"/>
      <c r="CF118" s="27"/>
      <c r="CG118" s="27"/>
      <c r="CH118" s="27"/>
      <c r="CI118" s="27"/>
      <c r="CJ118" s="27"/>
      <c r="CK118" s="27"/>
      <c r="CL118" s="27"/>
      <c r="CM118" s="27"/>
      <c r="CN118" s="27"/>
      <c r="CO118" s="27"/>
      <c r="CP118" s="27"/>
      <c r="CQ118" s="27"/>
      <c r="CR118" s="27"/>
      <c r="CS118" s="27"/>
      <c r="CT118" s="27"/>
      <c r="CU118" s="27"/>
      <c r="CV118" s="27"/>
      <c r="CW118" s="27"/>
      <c r="CX118" s="27"/>
      <c r="CY118" s="27"/>
      <c r="CZ118" s="27"/>
      <c r="DA118" s="27"/>
      <c r="DB118" s="27"/>
      <c r="DC118" s="27"/>
      <c r="DD118" s="27"/>
      <c r="DE118" s="27"/>
      <c r="DF118" s="27"/>
      <c r="DG118" s="27"/>
      <c r="DH118" s="27"/>
      <c r="DI118" s="27"/>
      <c r="DJ118" s="27"/>
      <c r="DK118" s="27"/>
      <c r="DL118" s="27"/>
      <c r="DM118" s="27"/>
      <c r="DN118" s="27"/>
      <c r="DO118" s="27"/>
      <c r="DP118" s="27"/>
      <c r="DQ118" s="27"/>
      <c r="DR118" s="27"/>
      <c r="DS118" s="27"/>
      <c r="DT118" s="27"/>
      <c r="DU118" s="27"/>
      <c r="DV118" s="27"/>
      <c r="DW118" s="27"/>
      <c r="DX118" s="27"/>
    </row>
    <row r="119" spans="1:128" s="5" customFormat="1" ht="12" customHeight="1" x14ac:dyDescent="0.25">
      <c r="A119" s="22" t="s">
        <v>35</v>
      </c>
      <c r="B119" s="33" t="s">
        <v>70</v>
      </c>
      <c r="C119" s="22" t="s">
        <v>109</v>
      </c>
      <c r="D119" s="26">
        <v>8</v>
      </c>
      <c r="E119" s="90">
        <v>447.79470000000003</v>
      </c>
      <c r="F119" s="90">
        <f t="shared" si="29"/>
        <v>448.3</v>
      </c>
      <c r="G119" s="149">
        <v>0.43049999999999999</v>
      </c>
      <c r="H119" s="149">
        <v>7.4800000000000005E-2</v>
      </c>
      <c r="I119" s="147">
        <f t="shared" si="30"/>
        <v>0.50529999999999997</v>
      </c>
      <c r="J119" s="91">
        <f t="shared" si="31"/>
        <v>1127.9385772523615</v>
      </c>
      <c r="K119" s="59"/>
      <c r="L119" s="58">
        <v>448.3</v>
      </c>
      <c r="M119" s="131">
        <v>0.42099999999999999</v>
      </c>
      <c r="N119" s="131">
        <v>7.8399999999999997E-2</v>
      </c>
      <c r="O119" s="131">
        <v>0.49940000000000001</v>
      </c>
      <c r="P119" s="60">
        <v>1114.76</v>
      </c>
      <c r="Q119" s="24">
        <f t="shared" si="54"/>
        <v>-2.2067363530778183</v>
      </c>
      <c r="R119" s="24">
        <f t="shared" si="55"/>
        <v>4.8128342245989195</v>
      </c>
      <c r="S119" s="24">
        <f t="shared" si="32"/>
        <v>-1.1676231941420863</v>
      </c>
      <c r="T119" s="24">
        <f t="shared" si="33"/>
        <v>-1.1683772076015235</v>
      </c>
      <c r="U119" s="115"/>
      <c r="V119" s="109">
        <f t="shared" si="34"/>
        <v>-3.211517165005537</v>
      </c>
      <c r="W119" s="109">
        <f t="shared" si="35"/>
        <v>-8.211517165005537</v>
      </c>
      <c r="X119" s="109">
        <f t="shared" si="36"/>
        <v>1.788482834994463</v>
      </c>
      <c r="Y119" s="109">
        <f t="shared" si="37"/>
        <v>-11.147199249394486</v>
      </c>
      <c r="Z119" s="109">
        <f t="shared" si="38"/>
        <v>4.7241649193834121</v>
      </c>
      <c r="AA119" s="109">
        <f t="shared" si="39"/>
        <v>1.0610079575596938</v>
      </c>
      <c r="AB119" s="109">
        <f t="shared" si="40"/>
        <v>-3.9389920424403062</v>
      </c>
      <c r="AC119" s="109">
        <f t="shared" si="41"/>
        <v>6.0610079575596938</v>
      </c>
      <c r="AD119" s="109">
        <f t="shared" si="42"/>
        <v>-26.286548990584826</v>
      </c>
      <c r="AE119" s="109">
        <f t="shared" si="43"/>
        <v>28.40856490570421</v>
      </c>
      <c r="AF119" s="109">
        <f t="shared" si="44"/>
        <v>-2.9702970297029725</v>
      </c>
      <c r="AG119" s="109">
        <f t="shared" si="45"/>
        <v>-7.9702970297029729</v>
      </c>
      <c r="AH119" s="109">
        <f t="shared" si="46"/>
        <v>2.0297029702970275</v>
      </c>
      <c r="AI119" s="109">
        <f t="shared" si="47"/>
        <v>-16.033419481020328</v>
      </c>
      <c r="AJ119" s="109">
        <f t="shared" si="48"/>
        <v>10.092825421614384</v>
      </c>
      <c r="AK119" s="109">
        <f t="shared" si="49"/>
        <v>-3.0219856758152299</v>
      </c>
      <c r="AL119" s="109">
        <f t="shared" si="50"/>
        <v>-8.0219856758152304</v>
      </c>
      <c r="AM119" s="109">
        <f t="shared" si="51"/>
        <v>1.9780143241847701</v>
      </c>
      <c r="AN119" s="109">
        <f t="shared" si="52"/>
        <v>-16.323824860337844</v>
      </c>
      <c r="AO119" s="109">
        <f t="shared" si="53"/>
        <v>10.279853508707383</v>
      </c>
      <c r="AP119" s="27"/>
      <c r="AQ119" s="27"/>
      <c r="AR119" s="27"/>
      <c r="AS119" s="27"/>
      <c r="AT119" s="27"/>
      <c r="AU119" s="27"/>
      <c r="AV119" s="27"/>
      <c r="AW119" s="27"/>
      <c r="AX119" s="27"/>
      <c r="AY119" s="27"/>
      <c r="AZ119" s="27"/>
      <c r="BA119" s="27"/>
      <c r="BB119" s="27"/>
      <c r="BC119" s="27"/>
      <c r="BD119" s="27"/>
      <c r="BE119" s="27"/>
      <c r="BF119" s="27"/>
      <c r="BG119" s="27"/>
      <c r="BH119" s="27"/>
      <c r="BI119" s="27"/>
      <c r="BJ119" s="27"/>
      <c r="BK119" s="27"/>
      <c r="BL119" s="27"/>
      <c r="BM119" s="27"/>
      <c r="BN119" s="27"/>
      <c r="BO119" s="27"/>
      <c r="BP119" s="27"/>
      <c r="BQ119" s="27"/>
      <c r="BR119" s="27"/>
      <c r="BS119" s="27"/>
      <c r="BT119" s="27"/>
      <c r="BU119" s="27"/>
      <c r="BV119" s="27"/>
      <c r="BW119" s="27"/>
      <c r="BX119" s="27"/>
      <c r="BY119" s="27"/>
      <c r="BZ119" s="27"/>
      <c r="CA119" s="27"/>
      <c r="CB119" s="27"/>
      <c r="CC119" s="27"/>
      <c r="CD119" s="27"/>
      <c r="CE119" s="27"/>
      <c r="CF119" s="27"/>
      <c r="CG119" s="27"/>
      <c r="CH119" s="27"/>
      <c r="CI119" s="27"/>
      <c r="CJ119" s="27"/>
      <c r="CK119" s="27"/>
      <c r="CL119" s="27"/>
      <c r="CM119" s="27"/>
      <c r="CN119" s="27"/>
      <c r="CO119" s="27"/>
      <c r="CP119" s="27"/>
      <c r="CQ119" s="27"/>
      <c r="CR119" s="27"/>
      <c r="CS119" s="27"/>
      <c r="CT119" s="27"/>
      <c r="CU119" s="27"/>
      <c r="CV119" s="27"/>
      <c r="CW119" s="27"/>
      <c r="CX119" s="27"/>
      <c r="CY119" s="27"/>
      <c r="CZ119" s="27"/>
      <c r="DA119" s="27"/>
      <c r="DB119" s="27"/>
      <c r="DC119" s="27"/>
      <c r="DD119" s="27"/>
      <c r="DE119" s="27"/>
      <c r="DF119" s="27"/>
      <c r="DG119" s="27"/>
      <c r="DH119" s="27"/>
      <c r="DI119" s="27"/>
      <c r="DJ119" s="27"/>
      <c r="DK119" s="27"/>
      <c r="DL119" s="27"/>
      <c r="DM119" s="27"/>
      <c r="DN119" s="27"/>
      <c r="DO119" s="27"/>
      <c r="DP119" s="27"/>
      <c r="DQ119" s="27"/>
      <c r="DR119" s="27"/>
      <c r="DS119" s="27"/>
      <c r="DT119" s="27"/>
      <c r="DU119" s="27"/>
      <c r="DV119" s="27"/>
      <c r="DW119" s="27"/>
      <c r="DX119" s="27"/>
    </row>
    <row r="120" spans="1:128" s="5" customFormat="1" ht="12" customHeight="1" x14ac:dyDescent="0.25">
      <c r="A120" s="22" t="s">
        <v>35</v>
      </c>
      <c r="B120" s="33" t="s">
        <v>70</v>
      </c>
      <c r="C120" s="22" t="s">
        <v>109</v>
      </c>
      <c r="D120" s="26">
        <v>9</v>
      </c>
      <c r="E120" s="90">
        <v>447.69339999999994</v>
      </c>
      <c r="F120" s="90">
        <f t="shared" si="29"/>
        <v>449.49999999999994</v>
      </c>
      <c r="G120" s="149">
        <v>1.5537000000000001</v>
      </c>
      <c r="H120" s="149">
        <v>0.25290000000000001</v>
      </c>
      <c r="I120" s="147">
        <f t="shared" si="30"/>
        <v>1.8066</v>
      </c>
      <c r="J120" s="91">
        <f t="shared" si="31"/>
        <v>4029.2151468470483</v>
      </c>
      <c r="K120" s="59"/>
      <c r="L120" s="58">
        <v>449.4</v>
      </c>
      <c r="M120" s="131">
        <v>1.5258</v>
      </c>
      <c r="N120" s="131">
        <v>0.24510000000000001</v>
      </c>
      <c r="O120" s="131">
        <v>1.7708999999999999</v>
      </c>
      <c r="P120" s="60">
        <v>3950.28</v>
      </c>
      <c r="Q120" s="24">
        <f t="shared" si="54"/>
        <v>-1.7957134581965652</v>
      </c>
      <c r="R120" s="24">
        <f t="shared" si="55"/>
        <v>-3.0842230130486361</v>
      </c>
      <c r="S120" s="24">
        <f t="shared" si="32"/>
        <v>-1.976087678512126</v>
      </c>
      <c r="T120" s="24">
        <f t="shared" si="33"/>
        <v>-1.9590700414401221</v>
      </c>
      <c r="U120" s="115"/>
      <c r="V120" s="109">
        <f t="shared" si="34"/>
        <v>-3.211517165005537</v>
      </c>
      <c r="W120" s="109">
        <f t="shared" si="35"/>
        <v>-8.211517165005537</v>
      </c>
      <c r="X120" s="109">
        <f t="shared" si="36"/>
        <v>1.788482834994463</v>
      </c>
      <c r="Y120" s="109">
        <f t="shared" si="37"/>
        <v>-11.147199249394486</v>
      </c>
      <c r="Z120" s="109">
        <f t="shared" si="38"/>
        <v>4.7241649193834121</v>
      </c>
      <c r="AA120" s="109">
        <f t="shared" si="39"/>
        <v>1.0610079575596938</v>
      </c>
      <c r="AB120" s="109">
        <f t="shared" si="40"/>
        <v>-3.9389920424403062</v>
      </c>
      <c r="AC120" s="109">
        <f t="shared" si="41"/>
        <v>6.0610079575596938</v>
      </c>
      <c r="AD120" s="109">
        <f t="shared" si="42"/>
        <v>-26.286548990584826</v>
      </c>
      <c r="AE120" s="109">
        <f t="shared" si="43"/>
        <v>28.40856490570421</v>
      </c>
      <c r="AF120" s="109">
        <f t="shared" si="44"/>
        <v>-2.9702970297029725</v>
      </c>
      <c r="AG120" s="109">
        <f t="shared" si="45"/>
        <v>-7.9702970297029729</v>
      </c>
      <c r="AH120" s="109">
        <f t="shared" si="46"/>
        <v>2.0297029702970275</v>
      </c>
      <c r="AI120" s="109">
        <f t="shared" si="47"/>
        <v>-16.033419481020328</v>
      </c>
      <c r="AJ120" s="109">
        <f t="shared" si="48"/>
        <v>10.092825421614384</v>
      </c>
      <c r="AK120" s="109">
        <f t="shared" si="49"/>
        <v>-3.0219856758152299</v>
      </c>
      <c r="AL120" s="109">
        <f t="shared" si="50"/>
        <v>-8.0219856758152304</v>
      </c>
      <c r="AM120" s="109">
        <f t="shared" si="51"/>
        <v>1.9780143241847701</v>
      </c>
      <c r="AN120" s="109">
        <f t="shared" si="52"/>
        <v>-16.323824860337844</v>
      </c>
      <c r="AO120" s="109">
        <f t="shared" si="53"/>
        <v>10.279853508707383</v>
      </c>
      <c r="AP120" s="27"/>
      <c r="AQ120" s="27"/>
      <c r="AR120" s="27"/>
      <c r="AS120" s="27"/>
      <c r="AT120" s="27"/>
      <c r="AU120" s="27"/>
      <c r="AV120" s="27"/>
      <c r="AW120" s="27"/>
      <c r="AX120" s="27"/>
      <c r="AY120" s="27"/>
      <c r="AZ120" s="27"/>
      <c r="BA120" s="27"/>
      <c r="BB120" s="27"/>
      <c r="BC120" s="27"/>
      <c r="BD120" s="27"/>
      <c r="BE120" s="27"/>
      <c r="BF120" s="27"/>
      <c r="BG120" s="27"/>
      <c r="BH120" s="27"/>
      <c r="BI120" s="27"/>
      <c r="BJ120" s="27"/>
      <c r="BK120" s="27"/>
      <c r="BL120" s="27"/>
      <c r="BM120" s="27"/>
      <c r="BN120" s="27"/>
      <c r="BO120" s="27"/>
      <c r="BP120" s="27"/>
      <c r="BQ120" s="27"/>
      <c r="BR120" s="27"/>
      <c r="BS120" s="27"/>
      <c r="BT120" s="27"/>
      <c r="BU120" s="27"/>
      <c r="BV120" s="27"/>
      <c r="BW120" s="27"/>
      <c r="BX120" s="27"/>
      <c r="BY120" s="27"/>
      <c r="BZ120" s="27"/>
      <c r="CA120" s="27"/>
      <c r="CB120" s="27"/>
      <c r="CC120" s="27"/>
      <c r="CD120" s="27"/>
      <c r="CE120" s="27"/>
      <c r="CF120" s="27"/>
      <c r="CG120" s="27"/>
      <c r="CH120" s="27"/>
      <c r="CI120" s="27"/>
      <c r="CJ120" s="27"/>
      <c r="CK120" s="27"/>
      <c r="CL120" s="27"/>
      <c r="CM120" s="27"/>
      <c r="CN120" s="27"/>
      <c r="CO120" s="27"/>
      <c r="CP120" s="27"/>
      <c r="CQ120" s="27"/>
      <c r="CR120" s="27"/>
      <c r="CS120" s="27"/>
      <c r="CT120" s="27"/>
      <c r="CU120" s="27"/>
      <c r="CV120" s="27"/>
      <c r="CW120" s="27"/>
      <c r="CX120" s="27"/>
      <c r="CY120" s="27"/>
      <c r="CZ120" s="27"/>
      <c r="DA120" s="27"/>
      <c r="DB120" s="27"/>
      <c r="DC120" s="27"/>
      <c r="DD120" s="27"/>
      <c r="DE120" s="27"/>
      <c r="DF120" s="27"/>
      <c r="DG120" s="27"/>
      <c r="DH120" s="27"/>
      <c r="DI120" s="27"/>
      <c r="DJ120" s="27"/>
      <c r="DK120" s="27"/>
      <c r="DL120" s="27"/>
      <c r="DM120" s="27"/>
      <c r="DN120" s="27"/>
      <c r="DO120" s="27"/>
      <c r="DP120" s="27"/>
      <c r="DQ120" s="27"/>
      <c r="DR120" s="27"/>
      <c r="DS120" s="27"/>
      <c r="DT120" s="27"/>
      <c r="DU120" s="27"/>
      <c r="DV120" s="27"/>
      <c r="DW120" s="27"/>
      <c r="DX120" s="27"/>
    </row>
    <row r="121" spans="1:128" s="72" customFormat="1" x14ac:dyDescent="0.25">
      <c r="A121" s="69" t="s">
        <v>33</v>
      </c>
      <c r="B121" s="70" t="s">
        <v>115</v>
      </c>
      <c r="C121" s="69" t="s">
        <v>36</v>
      </c>
      <c r="D121" s="26">
        <v>1</v>
      </c>
      <c r="E121" s="90">
        <v>445.87529999999998</v>
      </c>
      <c r="F121" s="90">
        <f t="shared" si="29"/>
        <v>445.9</v>
      </c>
      <c r="G121" s="149">
        <v>1.4500000000000001E-2</v>
      </c>
      <c r="H121" s="149">
        <v>1.0200000000000001E-2</v>
      </c>
      <c r="I121" s="147">
        <f t="shared" si="30"/>
        <v>2.47E-2</v>
      </c>
      <c r="J121" s="91">
        <f t="shared" si="31"/>
        <v>55.395496568811744</v>
      </c>
      <c r="K121" s="59"/>
      <c r="L121" s="58">
        <v>445.9</v>
      </c>
      <c r="M121" s="131"/>
      <c r="N121" s="131"/>
      <c r="O121" s="131">
        <v>2.06E-2</v>
      </c>
      <c r="P121" s="58">
        <v>46.2</v>
      </c>
      <c r="Q121" s="24"/>
      <c r="R121" s="24"/>
      <c r="S121" s="24">
        <f t="shared" si="32"/>
        <v>-16.599190283400809</v>
      </c>
      <c r="T121" s="24">
        <f t="shared" si="33"/>
        <v>-16.599718638480269</v>
      </c>
      <c r="U121" s="115"/>
      <c r="V121" s="109">
        <f t="shared" si="34"/>
        <v>-3.211517165005537</v>
      </c>
      <c r="W121" s="109">
        <f t="shared" si="35"/>
        <v>-8.211517165005537</v>
      </c>
      <c r="X121" s="109">
        <f t="shared" si="36"/>
        <v>1.788482834994463</v>
      </c>
      <c r="Y121" s="109">
        <f t="shared" si="37"/>
        <v>-11.147199249394486</v>
      </c>
      <c r="Z121" s="109">
        <f t="shared" si="38"/>
        <v>4.7241649193834121</v>
      </c>
      <c r="AA121" s="109">
        <f t="shared" si="39"/>
        <v>1.0610079575596938</v>
      </c>
      <c r="AB121" s="109">
        <f t="shared" si="40"/>
        <v>-3.9389920424403062</v>
      </c>
      <c r="AC121" s="109">
        <f t="shared" si="41"/>
        <v>6.0610079575596938</v>
      </c>
      <c r="AD121" s="109">
        <f t="shared" si="42"/>
        <v>-26.286548990584826</v>
      </c>
      <c r="AE121" s="109">
        <f t="shared" si="43"/>
        <v>28.40856490570421</v>
      </c>
      <c r="AF121" s="109">
        <f t="shared" si="44"/>
        <v>-2.9702970297029725</v>
      </c>
      <c r="AG121" s="109">
        <f t="shared" si="45"/>
        <v>-7.9702970297029729</v>
      </c>
      <c r="AH121" s="109">
        <f t="shared" si="46"/>
        <v>2.0297029702970275</v>
      </c>
      <c r="AI121" s="109">
        <f t="shared" si="47"/>
        <v>-16.033419481020328</v>
      </c>
      <c r="AJ121" s="109">
        <f t="shared" si="48"/>
        <v>10.092825421614384</v>
      </c>
      <c r="AK121" s="109">
        <f t="shared" si="49"/>
        <v>-3.0219856758152299</v>
      </c>
      <c r="AL121" s="109">
        <f t="shared" si="50"/>
        <v>-8.0219856758152304</v>
      </c>
      <c r="AM121" s="109">
        <f t="shared" si="51"/>
        <v>1.9780143241847701</v>
      </c>
      <c r="AN121" s="109">
        <f t="shared" si="52"/>
        <v>-16.323824860337844</v>
      </c>
      <c r="AO121" s="109">
        <f t="shared" si="53"/>
        <v>10.279853508707383</v>
      </c>
      <c r="AP121" s="71"/>
      <c r="AQ121" s="71"/>
      <c r="AR121" s="71"/>
      <c r="AS121" s="71"/>
      <c r="AT121" s="71"/>
      <c r="AU121" s="71"/>
      <c r="AV121" s="71"/>
      <c r="AW121" s="71"/>
      <c r="AX121" s="71"/>
      <c r="AY121" s="71"/>
      <c r="AZ121" s="71"/>
      <c r="BA121" s="71"/>
      <c r="BB121" s="71"/>
      <c r="BC121" s="71"/>
      <c r="BD121" s="71"/>
      <c r="BE121" s="71"/>
      <c r="BF121" s="71"/>
      <c r="BG121" s="71"/>
      <c r="BH121" s="71"/>
      <c r="BI121" s="71"/>
      <c r="BJ121" s="71"/>
      <c r="BK121" s="71"/>
      <c r="BL121" s="71"/>
      <c r="BM121" s="71"/>
      <c r="BN121" s="71"/>
      <c r="BO121" s="71"/>
      <c r="BP121" s="71"/>
      <c r="BQ121" s="71"/>
      <c r="BR121" s="71"/>
      <c r="BS121" s="71"/>
      <c r="BT121" s="71"/>
      <c r="BU121" s="71"/>
      <c r="BV121" s="71"/>
      <c r="BW121" s="71"/>
      <c r="BX121" s="71"/>
      <c r="BY121" s="71"/>
      <c r="BZ121" s="71"/>
      <c r="CA121" s="71"/>
      <c r="CB121" s="71"/>
      <c r="CC121" s="71"/>
      <c r="CD121" s="71"/>
      <c r="CE121" s="71"/>
      <c r="CF121" s="71"/>
      <c r="CG121" s="71"/>
      <c r="CH121" s="71"/>
      <c r="CI121" s="71"/>
      <c r="CJ121" s="71"/>
      <c r="CK121" s="71"/>
      <c r="CL121" s="71"/>
      <c r="CM121" s="71"/>
      <c r="CN121" s="71"/>
      <c r="CO121" s="71"/>
      <c r="CP121" s="71"/>
      <c r="CQ121" s="71"/>
      <c r="CR121" s="71"/>
      <c r="CS121" s="71"/>
      <c r="CT121" s="71"/>
      <c r="CU121" s="71"/>
      <c r="CV121" s="71"/>
      <c r="CW121" s="71"/>
      <c r="CX121" s="71"/>
      <c r="CY121" s="71"/>
      <c r="CZ121" s="71"/>
      <c r="DA121" s="71"/>
      <c r="DB121" s="71"/>
      <c r="DC121" s="71"/>
      <c r="DD121" s="71"/>
      <c r="DE121" s="71"/>
      <c r="DF121" s="71"/>
      <c r="DG121" s="71"/>
      <c r="DH121" s="71"/>
      <c r="DI121" s="71"/>
      <c r="DJ121" s="71"/>
      <c r="DK121" s="71"/>
      <c r="DL121" s="71"/>
      <c r="DM121" s="71"/>
      <c r="DN121" s="71"/>
      <c r="DO121" s="71"/>
      <c r="DP121" s="71"/>
      <c r="DQ121" s="71"/>
      <c r="DR121" s="71"/>
      <c r="DS121" s="71"/>
      <c r="DT121" s="71"/>
      <c r="DU121" s="71"/>
      <c r="DV121" s="71"/>
      <c r="DW121" s="71"/>
      <c r="DX121" s="71"/>
    </row>
    <row r="122" spans="1:128" s="72" customFormat="1" x14ac:dyDescent="0.25">
      <c r="A122" s="69" t="s">
        <v>33</v>
      </c>
      <c r="B122" s="70" t="s">
        <v>115</v>
      </c>
      <c r="C122" s="69" t="s">
        <v>36</v>
      </c>
      <c r="D122" s="26">
        <v>2</v>
      </c>
      <c r="E122" s="90">
        <v>447.36330000000004</v>
      </c>
      <c r="F122" s="90">
        <f t="shared" si="29"/>
        <v>447.40000000000003</v>
      </c>
      <c r="G122" s="149">
        <v>2.6800000000000001E-2</v>
      </c>
      <c r="H122" s="149">
        <v>9.9000000000000008E-3</v>
      </c>
      <c r="I122" s="147">
        <f t="shared" si="30"/>
        <v>3.6700000000000003E-2</v>
      </c>
      <c r="J122" s="91">
        <f t="shared" si="31"/>
        <v>82.033693565735192</v>
      </c>
      <c r="K122" s="59"/>
      <c r="L122" s="58">
        <v>447.5</v>
      </c>
      <c r="M122" s="131"/>
      <c r="N122" s="131"/>
      <c r="O122" s="131">
        <v>3.2500000000000001E-2</v>
      </c>
      <c r="P122" s="58">
        <v>72.099999999999994</v>
      </c>
      <c r="Q122" s="24"/>
      <c r="R122" s="24"/>
      <c r="S122" s="24">
        <f t="shared" si="32"/>
        <v>-11.444141689373302</v>
      </c>
      <c r="T122" s="24">
        <f t="shared" si="33"/>
        <v>-12.10928477549915</v>
      </c>
      <c r="U122" s="115"/>
      <c r="V122" s="109">
        <f t="shared" si="34"/>
        <v>-3.211517165005537</v>
      </c>
      <c r="W122" s="109">
        <f t="shared" si="35"/>
        <v>-8.211517165005537</v>
      </c>
      <c r="X122" s="109">
        <f t="shared" si="36"/>
        <v>1.788482834994463</v>
      </c>
      <c r="Y122" s="109">
        <f t="shared" si="37"/>
        <v>-11.147199249394486</v>
      </c>
      <c r="Z122" s="109">
        <f t="shared" si="38"/>
        <v>4.7241649193834121</v>
      </c>
      <c r="AA122" s="109">
        <f t="shared" si="39"/>
        <v>1.0610079575596938</v>
      </c>
      <c r="AB122" s="109">
        <f t="shared" si="40"/>
        <v>-3.9389920424403062</v>
      </c>
      <c r="AC122" s="109">
        <f t="shared" si="41"/>
        <v>6.0610079575596938</v>
      </c>
      <c r="AD122" s="109">
        <f t="shared" si="42"/>
        <v>-26.286548990584826</v>
      </c>
      <c r="AE122" s="109">
        <f t="shared" si="43"/>
        <v>28.40856490570421</v>
      </c>
      <c r="AF122" s="109">
        <f t="shared" si="44"/>
        <v>-2.9702970297029725</v>
      </c>
      <c r="AG122" s="109">
        <f t="shared" si="45"/>
        <v>-7.9702970297029729</v>
      </c>
      <c r="AH122" s="109">
        <f t="shared" si="46"/>
        <v>2.0297029702970275</v>
      </c>
      <c r="AI122" s="109">
        <f t="shared" si="47"/>
        <v>-16.033419481020328</v>
      </c>
      <c r="AJ122" s="109">
        <f t="shared" si="48"/>
        <v>10.092825421614384</v>
      </c>
      <c r="AK122" s="109">
        <f t="shared" si="49"/>
        <v>-3.0219856758152299</v>
      </c>
      <c r="AL122" s="109">
        <f t="shared" si="50"/>
        <v>-8.0219856758152304</v>
      </c>
      <c r="AM122" s="109">
        <f t="shared" si="51"/>
        <v>1.9780143241847701</v>
      </c>
      <c r="AN122" s="109">
        <f t="shared" si="52"/>
        <v>-16.323824860337844</v>
      </c>
      <c r="AO122" s="109">
        <f t="shared" si="53"/>
        <v>10.279853508707383</v>
      </c>
      <c r="AP122" s="71"/>
      <c r="AQ122" s="71"/>
      <c r="AR122" s="71"/>
      <c r="AS122" s="71"/>
      <c r="AT122" s="71"/>
      <c r="AU122" s="71"/>
      <c r="AV122" s="71"/>
      <c r="AW122" s="71"/>
      <c r="AX122" s="71"/>
      <c r="AY122" s="71"/>
      <c r="AZ122" s="71"/>
      <c r="BA122" s="71"/>
      <c r="BB122" s="71"/>
      <c r="BC122" s="71"/>
      <c r="BD122" s="71"/>
      <c r="BE122" s="71"/>
      <c r="BF122" s="71"/>
      <c r="BG122" s="71"/>
      <c r="BH122" s="71"/>
      <c r="BI122" s="71"/>
      <c r="BJ122" s="71"/>
      <c r="BK122" s="71"/>
      <c r="BL122" s="71"/>
      <c r="BM122" s="71"/>
      <c r="BN122" s="71"/>
      <c r="BO122" s="71"/>
      <c r="BP122" s="71"/>
      <c r="BQ122" s="71"/>
      <c r="BR122" s="71"/>
      <c r="BS122" s="71"/>
      <c r="BT122" s="71"/>
      <c r="BU122" s="71"/>
      <c r="BV122" s="71"/>
      <c r="BW122" s="71"/>
      <c r="BX122" s="71"/>
      <c r="BY122" s="71"/>
      <c r="BZ122" s="71"/>
      <c r="CA122" s="71"/>
      <c r="CB122" s="71"/>
      <c r="CC122" s="71"/>
      <c r="CD122" s="71"/>
      <c r="CE122" s="71"/>
      <c r="CF122" s="71"/>
      <c r="CG122" s="71"/>
      <c r="CH122" s="71"/>
      <c r="CI122" s="71"/>
      <c r="CJ122" s="71"/>
      <c r="CK122" s="71"/>
      <c r="CL122" s="71"/>
      <c r="CM122" s="71"/>
      <c r="CN122" s="71"/>
      <c r="CO122" s="71"/>
      <c r="CP122" s="71"/>
      <c r="CQ122" s="71"/>
      <c r="CR122" s="71"/>
      <c r="CS122" s="71"/>
      <c r="CT122" s="71"/>
      <c r="CU122" s="71"/>
      <c r="CV122" s="71"/>
      <c r="CW122" s="71"/>
      <c r="CX122" s="71"/>
      <c r="CY122" s="71"/>
      <c r="CZ122" s="71"/>
      <c r="DA122" s="71"/>
      <c r="DB122" s="71"/>
      <c r="DC122" s="71"/>
      <c r="DD122" s="71"/>
      <c r="DE122" s="71"/>
      <c r="DF122" s="71"/>
      <c r="DG122" s="71"/>
      <c r="DH122" s="71"/>
      <c r="DI122" s="71"/>
      <c r="DJ122" s="71"/>
      <c r="DK122" s="71"/>
      <c r="DL122" s="71"/>
      <c r="DM122" s="71"/>
      <c r="DN122" s="71"/>
      <c r="DO122" s="71"/>
      <c r="DP122" s="71"/>
      <c r="DQ122" s="71"/>
      <c r="DR122" s="71"/>
      <c r="DS122" s="71"/>
      <c r="DT122" s="71"/>
      <c r="DU122" s="71"/>
      <c r="DV122" s="71"/>
      <c r="DW122" s="71"/>
      <c r="DX122" s="71"/>
    </row>
    <row r="123" spans="1:128" s="72" customFormat="1" x14ac:dyDescent="0.25">
      <c r="A123" s="69" t="s">
        <v>33</v>
      </c>
      <c r="B123" s="70" t="s">
        <v>115</v>
      </c>
      <c r="C123" s="69" t="s">
        <v>36</v>
      </c>
      <c r="D123" s="26">
        <v>3</v>
      </c>
      <c r="E123" s="90">
        <v>447.76079999999996</v>
      </c>
      <c r="F123" s="90">
        <f t="shared" si="29"/>
        <v>447.79999999999995</v>
      </c>
      <c r="G123" s="149">
        <v>2.8500000000000001E-2</v>
      </c>
      <c r="H123" s="149">
        <v>1.0699999999999999E-2</v>
      </c>
      <c r="I123" s="147">
        <f t="shared" si="30"/>
        <v>3.9199999999999999E-2</v>
      </c>
      <c r="J123" s="91">
        <f t="shared" si="31"/>
        <v>87.5438514476877</v>
      </c>
      <c r="K123" s="59"/>
      <c r="L123" s="58">
        <v>447.8</v>
      </c>
      <c r="M123" s="131"/>
      <c r="N123" s="131"/>
      <c r="O123" s="131">
        <v>3.2000000000000001E-2</v>
      </c>
      <c r="P123" s="58">
        <v>70.8</v>
      </c>
      <c r="Q123" s="24"/>
      <c r="R123" s="24"/>
      <c r="S123" s="24">
        <f t="shared" si="32"/>
        <v>-18.367346938775505</v>
      </c>
      <c r="T123" s="24">
        <f t="shared" si="33"/>
        <v>-19.126244928455176</v>
      </c>
      <c r="U123" s="115"/>
      <c r="V123" s="109">
        <f t="shared" si="34"/>
        <v>-3.211517165005537</v>
      </c>
      <c r="W123" s="109">
        <f t="shared" si="35"/>
        <v>-8.211517165005537</v>
      </c>
      <c r="X123" s="109">
        <f t="shared" si="36"/>
        <v>1.788482834994463</v>
      </c>
      <c r="Y123" s="109">
        <f t="shared" si="37"/>
        <v>-11.147199249394486</v>
      </c>
      <c r="Z123" s="109">
        <f t="shared" si="38"/>
        <v>4.7241649193834121</v>
      </c>
      <c r="AA123" s="109">
        <f t="shared" si="39"/>
        <v>1.0610079575596938</v>
      </c>
      <c r="AB123" s="109">
        <f t="shared" si="40"/>
        <v>-3.9389920424403062</v>
      </c>
      <c r="AC123" s="109">
        <f t="shared" si="41"/>
        <v>6.0610079575596938</v>
      </c>
      <c r="AD123" s="109">
        <f t="shared" si="42"/>
        <v>-26.286548990584826</v>
      </c>
      <c r="AE123" s="109">
        <f t="shared" si="43"/>
        <v>28.40856490570421</v>
      </c>
      <c r="AF123" s="109">
        <f t="shared" si="44"/>
        <v>-2.9702970297029725</v>
      </c>
      <c r="AG123" s="109">
        <f t="shared" si="45"/>
        <v>-7.9702970297029729</v>
      </c>
      <c r="AH123" s="109">
        <f t="shared" si="46"/>
        <v>2.0297029702970275</v>
      </c>
      <c r="AI123" s="109">
        <f t="shared" si="47"/>
        <v>-16.033419481020328</v>
      </c>
      <c r="AJ123" s="109">
        <f t="shared" si="48"/>
        <v>10.092825421614384</v>
      </c>
      <c r="AK123" s="109">
        <f t="shared" si="49"/>
        <v>-3.0219856758152299</v>
      </c>
      <c r="AL123" s="109">
        <f t="shared" si="50"/>
        <v>-8.0219856758152304</v>
      </c>
      <c r="AM123" s="109">
        <f t="shared" si="51"/>
        <v>1.9780143241847701</v>
      </c>
      <c r="AN123" s="109">
        <f t="shared" si="52"/>
        <v>-16.323824860337844</v>
      </c>
      <c r="AO123" s="109">
        <f t="shared" si="53"/>
        <v>10.279853508707383</v>
      </c>
      <c r="AP123" s="71"/>
      <c r="AQ123" s="71"/>
      <c r="AR123" s="71"/>
      <c r="AS123" s="71"/>
      <c r="AT123" s="71"/>
      <c r="AU123" s="71"/>
      <c r="AV123" s="71"/>
      <c r="AW123" s="71"/>
      <c r="AX123" s="71"/>
      <c r="AY123" s="71"/>
      <c r="AZ123" s="71"/>
      <c r="BA123" s="71"/>
      <c r="BB123" s="71"/>
      <c r="BC123" s="71"/>
      <c r="BD123" s="71"/>
      <c r="BE123" s="71"/>
      <c r="BF123" s="71"/>
      <c r="BG123" s="71"/>
      <c r="BH123" s="71"/>
      <c r="BI123" s="71"/>
      <c r="BJ123" s="71"/>
      <c r="BK123" s="71"/>
      <c r="BL123" s="71"/>
      <c r="BM123" s="71"/>
      <c r="BN123" s="71"/>
      <c r="BO123" s="71"/>
      <c r="BP123" s="71"/>
      <c r="BQ123" s="71"/>
      <c r="BR123" s="71"/>
      <c r="BS123" s="71"/>
      <c r="BT123" s="71"/>
      <c r="BU123" s="71"/>
      <c r="BV123" s="71"/>
      <c r="BW123" s="71"/>
      <c r="BX123" s="71"/>
      <c r="BY123" s="71"/>
      <c r="BZ123" s="71"/>
      <c r="CA123" s="71"/>
      <c r="CB123" s="71"/>
      <c r="CC123" s="71"/>
      <c r="CD123" s="71"/>
      <c r="CE123" s="71"/>
      <c r="CF123" s="71"/>
      <c r="CG123" s="71"/>
      <c r="CH123" s="71"/>
      <c r="CI123" s="71"/>
      <c r="CJ123" s="71"/>
      <c r="CK123" s="71"/>
      <c r="CL123" s="71"/>
      <c r="CM123" s="71"/>
      <c r="CN123" s="71"/>
      <c r="CO123" s="71"/>
      <c r="CP123" s="71"/>
      <c r="CQ123" s="71"/>
      <c r="CR123" s="71"/>
      <c r="CS123" s="71"/>
      <c r="CT123" s="71"/>
      <c r="CU123" s="71"/>
      <c r="CV123" s="71"/>
      <c r="CW123" s="71"/>
      <c r="CX123" s="71"/>
      <c r="CY123" s="71"/>
      <c r="CZ123" s="71"/>
      <c r="DA123" s="71"/>
      <c r="DB123" s="71"/>
      <c r="DC123" s="71"/>
      <c r="DD123" s="71"/>
      <c r="DE123" s="71"/>
      <c r="DF123" s="71"/>
      <c r="DG123" s="71"/>
      <c r="DH123" s="71"/>
      <c r="DI123" s="71"/>
      <c r="DJ123" s="71"/>
      <c r="DK123" s="71"/>
      <c r="DL123" s="71"/>
      <c r="DM123" s="71"/>
      <c r="DN123" s="71"/>
      <c r="DO123" s="71"/>
      <c r="DP123" s="71"/>
      <c r="DQ123" s="71"/>
      <c r="DR123" s="71"/>
      <c r="DS123" s="71"/>
      <c r="DT123" s="71"/>
      <c r="DU123" s="71"/>
      <c r="DV123" s="71"/>
      <c r="DW123" s="71"/>
      <c r="DX123" s="71"/>
    </row>
    <row r="124" spans="1:128" s="72" customFormat="1" x14ac:dyDescent="0.25">
      <c r="A124" s="69" t="s">
        <v>33</v>
      </c>
      <c r="B124" s="70" t="s">
        <v>115</v>
      </c>
      <c r="C124" s="69" t="s">
        <v>36</v>
      </c>
      <c r="D124" s="26">
        <v>4</v>
      </c>
      <c r="E124" s="90">
        <v>447.04879999999997</v>
      </c>
      <c r="F124" s="90">
        <f t="shared" si="29"/>
        <v>447.09999999999997</v>
      </c>
      <c r="G124" s="149">
        <v>4.19E-2</v>
      </c>
      <c r="H124" s="149">
        <v>9.2999999999999992E-3</v>
      </c>
      <c r="I124" s="147">
        <f t="shared" si="30"/>
        <v>5.1199999999999996E-2</v>
      </c>
      <c r="J124" s="91">
        <f t="shared" si="31"/>
        <v>114.52393390076162</v>
      </c>
      <c r="K124" s="59"/>
      <c r="L124" s="58">
        <v>447.1</v>
      </c>
      <c r="M124" s="131"/>
      <c r="N124" s="131"/>
      <c r="O124" s="131">
        <v>4.3400000000000001E-2</v>
      </c>
      <c r="P124" s="58">
        <v>95.8</v>
      </c>
      <c r="Q124" s="24"/>
      <c r="R124" s="24"/>
      <c r="S124" s="24">
        <f t="shared" si="32"/>
        <v>-15.234374999999991</v>
      </c>
      <c r="T124" s="24">
        <f t="shared" si="33"/>
        <v>-16.349363196854959</v>
      </c>
      <c r="U124" s="115"/>
      <c r="V124" s="109">
        <f t="shared" si="34"/>
        <v>-3.211517165005537</v>
      </c>
      <c r="W124" s="109">
        <f t="shared" si="35"/>
        <v>-8.211517165005537</v>
      </c>
      <c r="X124" s="109">
        <f t="shared" si="36"/>
        <v>1.788482834994463</v>
      </c>
      <c r="Y124" s="109">
        <f t="shared" si="37"/>
        <v>-11.147199249394486</v>
      </c>
      <c r="Z124" s="109">
        <f t="shared" si="38"/>
        <v>4.7241649193834121</v>
      </c>
      <c r="AA124" s="109">
        <f t="shared" si="39"/>
        <v>1.0610079575596938</v>
      </c>
      <c r="AB124" s="109">
        <f t="shared" si="40"/>
        <v>-3.9389920424403062</v>
      </c>
      <c r="AC124" s="109">
        <f t="shared" si="41"/>
        <v>6.0610079575596938</v>
      </c>
      <c r="AD124" s="109">
        <f t="shared" si="42"/>
        <v>-26.286548990584826</v>
      </c>
      <c r="AE124" s="109">
        <f t="shared" si="43"/>
        <v>28.40856490570421</v>
      </c>
      <c r="AF124" s="109">
        <f t="shared" si="44"/>
        <v>-2.9702970297029725</v>
      </c>
      <c r="AG124" s="109">
        <f t="shared" si="45"/>
        <v>-7.9702970297029729</v>
      </c>
      <c r="AH124" s="109">
        <f t="shared" si="46"/>
        <v>2.0297029702970275</v>
      </c>
      <c r="AI124" s="109">
        <f t="shared" si="47"/>
        <v>-16.033419481020328</v>
      </c>
      <c r="AJ124" s="109">
        <f t="shared" si="48"/>
        <v>10.092825421614384</v>
      </c>
      <c r="AK124" s="109">
        <f t="shared" si="49"/>
        <v>-3.0219856758152299</v>
      </c>
      <c r="AL124" s="109">
        <f t="shared" si="50"/>
        <v>-8.0219856758152304</v>
      </c>
      <c r="AM124" s="109">
        <f t="shared" si="51"/>
        <v>1.9780143241847701</v>
      </c>
      <c r="AN124" s="109">
        <f t="shared" si="52"/>
        <v>-16.323824860337844</v>
      </c>
      <c r="AO124" s="109">
        <f t="shared" si="53"/>
        <v>10.279853508707383</v>
      </c>
      <c r="AP124" s="71"/>
      <c r="AQ124" s="71"/>
      <c r="AR124" s="71"/>
      <c r="AS124" s="71"/>
      <c r="AT124" s="71"/>
      <c r="AU124" s="71"/>
      <c r="AV124" s="71"/>
      <c r="AW124" s="71"/>
      <c r="AX124" s="71"/>
      <c r="AY124" s="71"/>
      <c r="AZ124" s="71"/>
      <c r="BA124" s="71"/>
      <c r="BB124" s="71"/>
      <c r="BC124" s="71"/>
      <c r="BD124" s="71"/>
      <c r="BE124" s="71"/>
      <c r="BF124" s="71"/>
      <c r="BG124" s="71"/>
      <c r="BH124" s="71"/>
      <c r="BI124" s="71"/>
      <c r="BJ124" s="71"/>
      <c r="BK124" s="71"/>
      <c r="BL124" s="71"/>
      <c r="BM124" s="71"/>
      <c r="BN124" s="71"/>
      <c r="BO124" s="71"/>
      <c r="BP124" s="71"/>
      <c r="BQ124" s="71"/>
      <c r="BR124" s="71"/>
      <c r="BS124" s="71"/>
      <c r="BT124" s="71"/>
      <c r="BU124" s="71"/>
      <c r="BV124" s="71"/>
      <c r="BW124" s="71"/>
      <c r="BX124" s="71"/>
      <c r="BY124" s="71"/>
      <c r="BZ124" s="71"/>
      <c r="CA124" s="71"/>
      <c r="CB124" s="71"/>
      <c r="CC124" s="71"/>
      <c r="CD124" s="71"/>
      <c r="CE124" s="71"/>
      <c r="CF124" s="71"/>
      <c r="CG124" s="71"/>
      <c r="CH124" s="71"/>
      <c r="CI124" s="71"/>
      <c r="CJ124" s="71"/>
      <c r="CK124" s="71"/>
      <c r="CL124" s="71"/>
      <c r="CM124" s="71"/>
      <c r="CN124" s="71"/>
      <c r="CO124" s="71"/>
      <c r="CP124" s="71"/>
      <c r="CQ124" s="71"/>
      <c r="CR124" s="71"/>
      <c r="CS124" s="71"/>
      <c r="CT124" s="71"/>
      <c r="CU124" s="71"/>
      <c r="CV124" s="71"/>
      <c r="CW124" s="71"/>
      <c r="CX124" s="71"/>
      <c r="CY124" s="71"/>
      <c r="CZ124" s="71"/>
      <c r="DA124" s="71"/>
      <c r="DB124" s="71"/>
      <c r="DC124" s="71"/>
      <c r="DD124" s="71"/>
      <c r="DE124" s="71"/>
      <c r="DF124" s="71"/>
      <c r="DG124" s="71"/>
      <c r="DH124" s="71"/>
      <c r="DI124" s="71"/>
      <c r="DJ124" s="71"/>
      <c r="DK124" s="71"/>
      <c r="DL124" s="71"/>
      <c r="DM124" s="71"/>
      <c r="DN124" s="71"/>
      <c r="DO124" s="71"/>
      <c r="DP124" s="71"/>
      <c r="DQ124" s="71"/>
      <c r="DR124" s="71"/>
      <c r="DS124" s="71"/>
      <c r="DT124" s="71"/>
      <c r="DU124" s="71"/>
      <c r="DV124" s="71"/>
      <c r="DW124" s="71"/>
      <c r="DX124" s="71"/>
    </row>
    <row r="125" spans="1:128" s="72" customFormat="1" x14ac:dyDescent="0.25">
      <c r="A125" s="69" t="s">
        <v>33</v>
      </c>
      <c r="B125" s="70" t="s">
        <v>115</v>
      </c>
      <c r="C125" s="69" t="s">
        <v>36</v>
      </c>
      <c r="D125" s="26">
        <v>5</v>
      </c>
      <c r="E125" s="90">
        <v>445.19759999999997</v>
      </c>
      <c r="F125" s="90">
        <f t="shared" si="29"/>
        <v>445.29999999999995</v>
      </c>
      <c r="G125" s="149">
        <v>8.7599999999999997E-2</v>
      </c>
      <c r="H125" s="149">
        <v>1.4800000000000001E-2</v>
      </c>
      <c r="I125" s="147">
        <f t="shared" si="30"/>
        <v>0.10239999999999999</v>
      </c>
      <c r="J125" s="91">
        <f t="shared" si="31"/>
        <v>229.9902615590654</v>
      </c>
      <c r="K125" s="59"/>
      <c r="L125" s="58">
        <v>445.4</v>
      </c>
      <c r="M125" s="131"/>
      <c r="N125" s="131"/>
      <c r="O125" s="131">
        <v>9.6799999999999997E-2</v>
      </c>
      <c r="P125" s="63">
        <v>216</v>
      </c>
      <c r="Q125" s="24"/>
      <c r="R125" s="24"/>
      <c r="S125" s="24">
        <f t="shared" si="32"/>
        <v>-5.4687499999999947</v>
      </c>
      <c r="T125" s="24">
        <f t="shared" si="33"/>
        <v>-6.082979976729348</v>
      </c>
      <c r="U125" s="115"/>
      <c r="V125" s="109">
        <f t="shared" si="34"/>
        <v>-3.211517165005537</v>
      </c>
      <c r="W125" s="109">
        <f t="shared" si="35"/>
        <v>-8.211517165005537</v>
      </c>
      <c r="X125" s="109">
        <f t="shared" si="36"/>
        <v>1.788482834994463</v>
      </c>
      <c r="Y125" s="109">
        <f t="shared" si="37"/>
        <v>-11.147199249394486</v>
      </c>
      <c r="Z125" s="109">
        <f t="shared" si="38"/>
        <v>4.7241649193834121</v>
      </c>
      <c r="AA125" s="109">
        <f t="shared" si="39"/>
        <v>1.0610079575596938</v>
      </c>
      <c r="AB125" s="109">
        <f t="shared" si="40"/>
        <v>-3.9389920424403062</v>
      </c>
      <c r="AC125" s="109">
        <f t="shared" si="41"/>
        <v>6.0610079575596938</v>
      </c>
      <c r="AD125" s="109">
        <f t="shared" si="42"/>
        <v>-26.286548990584826</v>
      </c>
      <c r="AE125" s="109">
        <f t="shared" si="43"/>
        <v>28.40856490570421</v>
      </c>
      <c r="AF125" s="109">
        <f t="shared" si="44"/>
        <v>-2.9702970297029725</v>
      </c>
      <c r="AG125" s="109">
        <f t="shared" si="45"/>
        <v>-7.9702970297029729</v>
      </c>
      <c r="AH125" s="109">
        <f t="shared" si="46"/>
        <v>2.0297029702970275</v>
      </c>
      <c r="AI125" s="109">
        <f t="shared" si="47"/>
        <v>-16.033419481020328</v>
      </c>
      <c r="AJ125" s="109">
        <f t="shared" si="48"/>
        <v>10.092825421614384</v>
      </c>
      <c r="AK125" s="109">
        <f t="shared" si="49"/>
        <v>-3.0219856758152299</v>
      </c>
      <c r="AL125" s="109">
        <f t="shared" si="50"/>
        <v>-8.0219856758152304</v>
      </c>
      <c r="AM125" s="109">
        <f t="shared" si="51"/>
        <v>1.9780143241847701</v>
      </c>
      <c r="AN125" s="109">
        <f t="shared" si="52"/>
        <v>-16.323824860337844</v>
      </c>
      <c r="AO125" s="109">
        <f t="shared" si="53"/>
        <v>10.279853508707383</v>
      </c>
      <c r="AP125" s="71"/>
      <c r="AQ125" s="71"/>
      <c r="AR125" s="71"/>
      <c r="AS125" s="71"/>
      <c r="AT125" s="71"/>
      <c r="AU125" s="71"/>
      <c r="AV125" s="71"/>
      <c r="AW125" s="71"/>
      <c r="AX125" s="71"/>
      <c r="AY125" s="71"/>
      <c r="AZ125" s="71"/>
      <c r="BA125" s="71"/>
      <c r="BB125" s="71"/>
      <c r="BC125" s="71"/>
      <c r="BD125" s="71"/>
      <c r="BE125" s="71"/>
      <c r="BF125" s="71"/>
      <c r="BG125" s="71"/>
      <c r="BH125" s="71"/>
      <c r="BI125" s="71"/>
      <c r="BJ125" s="71"/>
      <c r="BK125" s="71"/>
      <c r="BL125" s="71"/>
      <c r="BM125" s="71"/>
      <c r="BN125" s="71"/>
      <c r="BO125" s="71"/>
      <c r="BP125" s="71"/>
      <c r="BQ125" s="71"/>
      <c r="BR125" s="71"/>
      <c r="BS125" s="71"/>
      <c r="BT125" s="71"/>
      <c r="BU125" s="71"/>
      <c r="BV125" s="71"/>
      <c r="BW125" s="71"/>
      <c r="BX125" s="71"/>
      <c r="BY125" s="71"/>
      <c r="BZ125" s="71"/>
      <c r="CA125" s="71"/>
      <c r="CB125" s="71"/>
      <c r="CC125" s="71"/>
      <c r="CD125" s="71"/>
      <c r="CE125" s="71"/>
      <c r="CF125" s="71"/>
      <c r="CG125" s="71"/>
      <c r="CH125" s="71"/>
      <c r="CI125" s="71"/>
      <c r="CJ125" s="71"/>
      <c r="CK125" s="71"/>
      <c r="CL125" s="71"/>
      <c r="CM125" s="71"/>
      <c r="CN125" s="71"/>
      <c r="CO125" s="71"/>
      <c r="CP125" s="71"/>
      <c r="CQ125" s="71"/>
      <c r="CR125" s="71"/>
      <c r="CS125" s="71"/>
      <c r="CT125" s="71"/>
      <c r="CU125" s="71"/>
      <c r="CV125" s="71"/>
      <c r="CW125" s="71"/>
      <c r="CX125" s="71"/>
      <c r="CY125" s="71"/>
      <c r="CZ125" s="71"/>
      <c r="DA125" s="71"/>
      <c r="DB125" s="71"/>
      <c r="DC125" s="71"/>
      <c r="DD125" s="71"/>
      <c r="DE125" s="71"/>
      <c r="DF125" s="71"/>
      <c r="DG125" s="71"/>
      <c r="DH125" s="71"/>
      <c r="DI125" s="71"/>
      <c r="DJ125" s="71"/>
      <c r="DK125" s="71"/>
      <c r="DL125" s="71"/>
      <c r="DM125" s="71"/>
      <c r="DN125" s="71"/>
      <c r="DO125" s="71"/>
      <c r="DP125" s="71"/>
      <c r="DQ125" s="71"/>
      <c r="DR125" s="71"/>
      <c r="DS125" s="71"/>
      <c r="DT125" s="71"/>
      <c r="DU125" s="71"/>
      <c r="DV125" s="71"/>
      <c r="DW125" s="71"/>
      <c r="DX125" s="71"/>
    </row>
    <row r="126" spans="1:128" s="72" customFormat="1" x14ac:dyDescent="0.25">
      <c r="A126" s="69" t="s">
        <v>33</v>
      </c>
      <c r="B126" s="70" t="s">
        <v>115</v>
      </c>
      <c r="C126" s="69" t="s">
        <v>36</v>
      </c>
      <c r="D126" s="26">
        <v>6</v>
      </c>
      <c r="E126" s="90">
        <v>446.75239999999997</v>
      </c>
      <c r="F126" s="90">
        <f t="shared" si="29"/>
        <v>446.9</v>
      </c>
      <c r="G126" s="149">
        <v>0.1268</v>
      </c>
      <c r="H126" s="149">
        <v>2.0799999999999999E-2</v>
      </c>
      <c r="I126" s="147">
        <f t="shared" si="30"/>
        <v>0.14760000000000001</v>
      </c>
      <c r="J126" s="91">
        <f t="shared" si="31"/>
        <v>330.34316047235632</v>
      </c>
      <c r="K126" s="59"/>
      <c r="L126" s="58">
        <v>447</v>
      </c>
      <c r="M126" s="131"/>
      <c r="N126" s="131"/>
      <c r="O126" s="131">
        <v>0.1391</v>
      </c>
      <c r="P126" s="63">
        <v>308</v>
      </c>
      <c r="Q126" s="24"/>
      <c r="R126" s="24"/>
      <c r="S126" s="24">
        <f t="shared" si="32"/>
        <v>-5.7588075880758858</v>
      </c>
      <c r="T126" s="24">
        <f t="shared" si="33"/>
        <v>-6.7636213325585199</v>
      </c>
      <c r="U126" s="115"/>
      <c r="V126" s="109">
        <f t="shared" si="34"/>
        <v>-3.211517165005537</v>
      </c>
      <c r="W126" s="109">
        <f t="shared" si="35"/>
        <v>-8.211517165005537</v>
      </c>
      <c r="X126" s="109">
        <f t="shared" si="36"/>
        <v>1.788482834994463</v>
      </c>
      <c r="Y126" s="109">
        <f t="shared" si="37"/>
        <v>-11.147199249394486</v>
      </c>
      <c r="Z126" s="109">
        <f t="shared" si="38"/>
        <v>4.7241649193834121</v>
      </c>
      <c r="AA126" s="109">
        <f t="shared" si="39"/>
        <v>1.0610079575596938</v>
      </c>
      <c r="AB126" s="109">
        <f t="shared" si="40"/>
        <v>-3.9389920424403062</v>
      </c>
      <c r="AC126" s="109">
        <f t="shared" si="41"/>
        <v>6.0610079575596938</v>
      </c>
      <c r="AD126" s="109">
        <f t="shared" si="42"/>
        <v>-26.286548990584826</v>
      </c>
      <c r="AE126" s="109">
        <f t="shared" si="43"/>
        <v>28.40856490570421</v>
      </c>
      <c r="AF126" s="109">
        <f t="shared" si="44"/>
        <v>-2.9702970297029725</v>
      </c>
      <c r="AG126" s="109">
        <f t="shared" si="45"/>
        <v>-7.9702970297029729</v>
      </c>
      <c r="AH126" s="109">
        <f t="shared" si="46"/>
        <v>2.0297029702970275</v>
      </c>
      <c r="AI126" s="109">
        <f t="shared" si="47"/>
        <v>-16.033419481020328</v>
      </c>
      <c r="AJ126" s="109">
        <f t="shared" si="48"/>
        <v>10.092825421614384</v>
      </c>
      <c r="AK126" s="109">
        <f t="shared" si="49"/>
        <v>-3.0219856758152299</v>
      </c>
      <c r="AL126" s="109">
        <f t="shared" si="50"/>
        <v>-8.0219856758152304</v>
      </c>
      <c r="AM126" s="109">
        <f t="shared" si="51"/>
        <v>1.9780143241847701</v>
      </c>
      <c r="AN126" s="109">
        <f t="shared" si="52"/>
        <v>-16.323824860337844</v>
      </c>
      <c r="AO126" s="109">
        <f t="shared" si="53"/>
        <v>10.279853508707383</v>
      </c>
      <c r="AP126" s="71"/>
      <c r="AQ126" s="71"/>
      <c r="AR126" s="71"/>
      <c r="AS126" s="71"/>
      <c r="AT126" s="71"/>
      <c r="AU126" s="71"/>
      <c r="AV126" s="71"/>
      <c r="AW126" s="71"/>
      <c r="AX126" s="71"/>
      <c r="AY126" s="71"/>
      <c r="AZ126" s="71"/>
      <c r="BA126" s="71"/>
      <c r="BB126" s="71"/>
      <c r="BC126" s="71"/>
      <c r="BD126" s="71"/>
      <c r="BE126" s="71"/>
      <c r="BF126" s="71"/>
      <c r="BG126" s="71"/>
      <c r="BH126" s="71"/>
      <c r="BI126" s="71"/>
      <c r="BJ126" s="71"/>
      <c r="BK126" s="71"/>
      <c r="BL126" s="71"/>
      <c r="BM126" s="71"/>
      <c r="BN126" s="71"/>
      <c r="BO126" s="71"/>
      <c r="BP126" s="71"/>
      <c r="BQ126" s="71"/>
      <c r="BR126" s="71"/>
      <c r="BS126" s="71"/>
      <c r="BT126" s="71"/>
      <c r="BU126" s="71"/>
      <c r="BV126" s="71"/>
      <c r="BW126" s="71"/>
      <c r="BX126" s="71"/>
      <c r="BY126" s="71"/>
      <c r="BZ126" s="71"/>
      <c r="CA126" s="71"/>
      <c r="CB126" s="71"/>
      <c r="CC126" s="71"/>
      <c r="CD126" s="71"/>
      <c r="CE126" s="71"/>
      <c r="CF126" s="71"/>
      <c r="CG126" s="71"/>
      <c r="CH126" s="71"/>
      <c r="CI126" s="71"/>
      <c r="CJ126" s="71"/>
      <c r="CK126" s="71"/>
      <c r="CL126" s="71"/>
      <c r="CM126" s="71"/>
      <c r="CN126" s="71"/>
      <c r="CO126" s="71"/>
      <c r="CP126" s="71"/>
      <c r="CQ126" s="71"/>
      <c r="CR126" s="71"/>
      <c r="CS126" s="71"/>
      <c r="CT126" s="71"/>
      <c r="CU126" s="71"/>
      <c r="CV126" s="71"/>
      <c r="CW126" s="71"/>
      <c r="CX126" s="71"/>
      <c r="CY126" s="71"/>
      <c r="CZ126" s="71"/>
      <c r="DA126" s="71"/>
      <c r="DB126" s="71"/>
      <c r="DC126" s="71"/>
      <c r="DD126" s="71"/>
      <c r="DE126" s="71"/>
      <c r="DF126" s="71"/>
      <c r="DG126" s="71"/>
      <c r="DH126" s="71"/>
      <c r="DI126" s="71"/>
      <c r="DJ126" s="71"/>
      <c r="DK126" s="71"/>
      <c r="DL126" s="71"/>
      <c r="DM126" s="71"/>
      <c r="DN126" s="71"/>
      <c r="DO126" s="71"/>
      <c r="DP126" s="71"/>
      <c r="DQ126" s="71"/>
      <c r="DR126" s="71"/>
      <c r="DS126" s="71"/>
      <c r="DT126" s="71"/>
      <c r="DU126" s="71"/>
      <c r="DV126" s="71"/>
      <c r="DW126" s="71"/>
      <c r="DX126" s="71"/>
    </row>
    <row r="127" spans="1:128" s="72" customFormat="1" x14ac:dyDescent="0.25">
      <c r="A127" s="69" t="s">
        <v>33</v>
      </c>
      <c r="B127" s="70" t="s">
        <v>115</v>
      </c>
      <c r="C127" s="69" t="s">
        <v>36</v>
      </c>
      <c r="D127" s="26">
        <v>7</v>
      </c>
      <c r="E127" s="90">
        <v>447.60480000000001</v>
      </c>
      <c r="F127" s="90">
        <f t="shared" si="29"/>
        <v>447.90000000000003</v>
      </c>
      <c r="G127" s="149">
        <v>0.25330000000000003</v>
      </c>
      <c r="H127" s="149">
        <v>4.19E-2</v>
      </c>
      <c r="I127" s="147">
        <f t="shared" si="30"/>
        <v>0.29520000000000002</v>
      </c>
      <c r="J127" s="91">
        <f t="shared" si="31"/>
        <v>659.34625442541278</v>
      </c>
      <c r="K127" s="59"/>
      <c r="L127" s="58">
        <v>447.9</v>
      </c>
      <c r="M127" s="131"/>
      <c r="N127" s="131"/>
      <c r="O127" s="131">
        <v>0.28489999999999999</v>
      </c>
      <c r="P127" s="63">
        <v>632</v>
      </c>
      <c r="Q127" s="24"/>
      <c r="R127" s="24"/>
      <c r="S127" s="24">
        <f t="shared" si="32"/>
        <v>-3.4891598915989266</v>
      </c>
      <c r="T127" s="24">
        <f t="shared" si="33"/>
        <v>-4.1474800595088945</v>
      </c>
      <c r="U127" s="115"/>
      <c r="V127" s="109">
        <f t="shared" si="34"/>
        <v>-3.211517165005537</v>
      </c>
      <c r="W127" s="109">
        <f t="shared" si="35"/>
        <v>-8.211517165005537</v>
      </c>
      <c r="X127" s="109">
        <f t="shared" si="36"/>
        <v>1.788482834994463</v>
      </c>
      <c r="Y127" s="109">
        <f t="shared" si="37"/>
        <v>-11.147199249394486</v>
      </c>
      <c r="Z127" s="109">
        <f t="shared" si="38"/>
        <v>4.7241649193834121</v>
      </c>
      <c r="AA127" s="109">
        <f t="shared" si="39"/>
        <v>1.0610079575596938</v>
      </c>
      <c r="AB127" s="109">
        <f t="shared" si="40"/>
        <v>-3.9389920424403062</v>
      </c>
      <c r="AC127" s="109">
        <f t="shared" si="41"/>
        <v>6.0610079575596938</v>
      </c>
      <c r="AD127" s="109">
        <f t="shared" si="42"/>
        <v>-26.286548990584826</v>
      </c>
      <c r="AE127" s="109">
        <f t="shared" si="43"/>
        <v>28.40856490570421</v>
      </c>
      <c r="AF127" s="109">
        <f t="shared" si="44"/>
        <v>-2.9702970297029725</v>
      </c>
      <c r="AG127" s="109">
        <f t="shared" si="45"/>
        <v>-7.9702970297029729</v>
      </c>
      <c r="AH127" s="109">
        <f t="shared" si="46"/>
        <v>2.0297029702970275</v>
      </c>
      <c r="AI127" s="109">
        <f t="shared" si="47"/>
        <v>-16.033419481020328</v>
      </c>
      <c r="AJ127" s="109">
        <f t="shared" si="48"/>
        <v>10.092825421614384</v>
      </c>
      <c r="AK127" s="109">
        <f t="shared" si="49"/>
        <v>-3.0219856758152299</v>
      </c>
      <c r="AL127" s="109">
        <f t="shared" si="50"/>
        <v>-8.0219856758152304</v>
      </c>
      <c r="AM127" s="109">
        <f t="shared" si="51"/>
        <v>1.9780143241847701</v>
      </c>
      <c r="AN127" s="109">
        <f t="shared" si="52"/>
        <v>-16.323824860337844</v>
      </c>
      <c r="AO127" s="109">
        <f t="shared" si="53"/>
        <v>10.279853508707383</v>
      </c>
      <c r="AP127" s="71"/>
      <c r="AQ127" s="71"/>
      <c r="AR127" s="71"/>
      <c r="AS127" s="71"/>
      <c r="AT127" s="71"/>
      <c r="AU127" s="71"/>
      <c r="AV127" s="71"/>
      <c r="AW127" s="71"/>
      <c r="AX127" s="71"/>
      <c r="AY127" s="71"/>
      <c r="AZ127" s="71"/>
      <c r="BA127" s="71"/>
      <c r="BB127" s="71"/>
      <c r="BC127" s="71"/>
      <c r="BD127" s="71"/>
      <c r="BE127" s="71"/>
      <c r="BF127" s="71"/>
      <c r="BG127" s="71"/>
      <c r="BH127" s="71"/>
      <c r="BI127" s="71"/>
      <c r="BJ127" s="71"/>
      <c r="BK127" s="71"/>
      <c r="BL127" s="71"/>
      <c r="BM127" s="71"/>
      <c r="BN127" s="71"/>
      <c r="BO127" s="71"/>
      <c r="BP127" s="71"/>
      <c r="BQ127" s="71"/>
      <c r="BR127" s="71"/>
      <c r="BS127" s="71"/>
      <c r="BT127" s="71"/>
      <c r="BU127" s="71"/>
      <c r="BV127" s="71"/>
      <c r="BW127" s="71"/>
      <c r="BX127" s="71"/>
      <c r="BY127" s="71"/>
      <c r="BZ127" s="71"/>
      <c r="CA127" s="71"/>
      <c r="CB127" s="71"/>
      <c r="CC127" s="71"/>
      <c r="CD127" s="71"/>
      <c r="CE127" s="71"/>
      <c r="CF127" s="71"/>
      <c r="CG127" s="71"/>
      <c r="CH127" s="71"/>
      <c r="CI127" s="71"/>
      <c r="CJ127" s="71"/>
      <c r="CK127" s="71"/>
      <c r="CL127" s="71"/>
      <c r="CM127" s="71"/>
      <c r="CN127" s="71"/>
      <c r="CO127" s="71"/>
      <c r="CP127" s="71"/>
      <c r="CQ127" s="71"/>
      <c r="CR127" s="71"/>
      <c r="CS127" s="71"/>
      <c r="CT127" s="71"/>
      <c r="CU127" s="71"/>
      <c r="CV127" s="71"/>
      <c r="CW127" s="71"/>
      <c r="CX127" s="71"/>
      <c r="CY127" s="71"/>
      <c r="CZ127" s="71"/>
      <c r="DA127" s="71"/>
      <c r="DB127" s="71"/>
      <c r="DC127" s="71"/>
      <c r="DD127" s="71"/>
      <c r="DE127" s="71"/>
      <c r="DF127" s="71"/>
      <c r="DG127" s="71"/>
      <c r="DH127" s="71"/>
      <c r="DI127" s="71"/>
      <c r="DJ127" s="71"/>
      <c r="DK127" s="71"/>
      <c r="DL127" s="71"/>
      <c r="DM127" s="71"/>
      <c r="DN127" s="71"/>
      <c r="DO127" s="71"/>
      <c r="DP127" s="71"/>
      <c r="DQ127" s="71"/>
      <c r="DR127" s="71"/>
      <c r="DS127" s="71"/>
      <c r="DT127" s="71"/>
      <c r="DU127" s="71"/>
      <c r="DV127" s="71"/>
      <c r="DW127" s="71"/>
      <c r="DX127" s="71"/>
    </row>
    <row r="128" spans="1:128" s="72" customFormat="1" x14ac:dyDescent="0.25">
      <c r="A128" s="69" t="s">
        <v>33</v>
      </c>
      <c r="B128" s="70" t="s">
        <v>115</v>
      </c>
      <c r="C128" s="69" t="s">
        <v>36</v>
      </c>
      <c r="D128" s="26">
        <v>8</v>
      </c>
      <c r="E128" s="90">
        <v>447.48009999999994</v>
      </c>
      <c r="F128" s="90">
        <f t="shared" si="29"/>
        <v>447.99999999999994</v>
      </c>
      <c r="G128" s="149">
        <v>0.44259999999999999</v>
      </c>
      <c r="H128" s="149">
        <v>7.7299999999999994E-2</v>
      </c>
      <c r="I128" s="147">
        <f t="shared" si="30"/>
        <v>0.51990000000000003</v>
      </c>
      <c r="J128" s="91">
        <f t="shared" si="31"/>
        <v>1161.3301931022379</v>
      </c>
      <c r="K128" s="59"/>
      <c r="L128" s="58">
        <v>448</v>
      </c>
      <c r="M128" s="131"/>
      <c r="N128" s="131"/>
      <c r="O128" s="131">
        <v>0.50529999999999997</v>
      </c>
      <c r="P128" s="63">
        <v>1125</v>
      </c>
      <c r="Q128" s="24"/>
      <c r="R128" s="24"/>
      <c r="S128" s="24">
        <f t="shared" si="32"/>
        <v>-2.8082323523754678</v>
      </c>
      <c r="T128" s="24">
        <f t="shared" si="33"/>
        <v>-3.1283258902612174</v>
      </c>
      <c r="U128" s="115"/>
      <c r="V128" s="109">
        <f t="shared" si="34"/>
        <v>-3.211517165005537</v>
      </c>
      <c r="W128" s="109">
        <f t="shared" si="35"/>
        <v>-8.211517165005537</v>
      </c>
      <c r="X128" s="109">
        <f t="shared" si="36"/>
        <v>1.788482834994463</v>
      </c>
      <c r="Y128" s="109">
        <f t="shared" si="37"/>
        <v>-11.147199249394486</v>
      </c>
      <c r="Z128" s="109">
        <f t="shared" si="38"/>
        <v>4.7241649193834121</v>
      </c>
      <c r="AA128" s="109">
        <f t="shared" si="39"/>
        <v>1.0610079575596938</v>
      </c>
      <c r="AB128" s="109">
        <f t="shared" si="40"/>
        <v>-3.9389920424403062</v>
      </c>
      <c r="AC128" s="109">
        <f t="shared" si="41"/>
        <v>6.0610079575596938</v>
      </c>
      <c r="AD128" s="109">
        <f t="shared" si="42"/>
        <v>-26.286548990584826</v>
      </c>
      <c r="AE128" s="109">
        <f t="shared" si="43"/>
        <v>28.40856490570421</v>
      </c>
      <c r="AF128" s="109">
        <f t="shared" si="44"/>
        <v>-2.9702970297029725</v>
      </c>
      <c r="AG128" s="109">
        <f t="shared" si="45"/>
        <v>-7.9702970297029729</v>
      </c>
      <c r="AH128" s="109">
        <f t="shared" si="46"/>
        <v>2.0297029702970275</v>
      </c>
      <c r="AI128" s="109">
        <f t="shared" si="47"/>
        <v>-16.033419481020328</v>
      </c>
      <c r="AJ128" s="109">
        <f t="shared" si="48"/>
        <v>10.092825421614384</v>
      </c>
      <c r="AK128" s="109">
        <f t="shared" si="49"/>
        <v>-3.0219856758152299</v>
      </c>
      <c r="AL128" s="109">
        <f t="shared" si="50"/>
        <v>-8.0219856758152304</v>
      </c>
      <c r="AM128" s="109">
        <f t="shared" si="51"/>
        <v>1.9780143241847701</v>
      </c>
      <c r="AN128" s="109">
        <f t="shared" si="52"/>
        <v>-16.323824860337844</v>
      </c>
      <c r="AO128" s="109">
        <f t="shared" si="53"/>
        <v>10.279853508707383</v>
      </c>
      <c r="AP128" s="71"/>
      <c r="AQ128" s="71"/>
      <c r="AR128" s="71"/>
      <c r="AS128" s="71"/>
      <c r="AT128" s="71"/>
      <c r="AU128" s="71"/>
      <c r="AV128" s="71"/>
      <c r="AW128" s="71"/>
      <c r="AX128" s="71"/>
      <c r="AY128" s="71"/>
      <c r="AZ128" s="71"/>
      <c r="BA128" s="71"/>
      <c r="BB128" s="71"/>
      <c r="BC128" s="71"/>
      <c r="BD128" s="71"/>
      <c r="BE128" s="71"/>
      <c r="BF128" s="71"/>
      <c r="BG128" s="71"/>
      <c r="BH128" s="71"/>
      <c r="BI128" s="71"/>
      <c r="BJ128" s="71"/>
      <c r="BK128" s="71"/>
      <c r="BL128" s="71"/>
      <c r="BM128" s="71"/>
      <c r="BN128" s="71"/>
      <c r="BO128" s="71"/>
      <c r="BP128" s="71"/>
      <c r="BQ128" s="71"/>
      <c r="BR128" s="71"/>
      <c r="BS128" s="71"/>
      <c r="BT128" s="71"/>
      <c r="BU128" s="71"/>
      <c r="BV128" s="71"/>
      <c r="BW128" s="71"/>
      <c r="BX128" s="71"/>
      <c r="BY128" s="71"/>
      <c r="BZ128" s="71"/>
      <c r="CA128" s="71"/>
      <c r="CB128" s="71"/>
      <c r="CC128" s="71"/>
      <c r="CD128" s="71"/>
      <c r="CE128" s="71"/>
      <c r="CF128" s="71"/>
      <c r="CG128" s="71"/>
      <c r="CH128" s="71"/>
      <c r="CI128" s="71"/>
      <c r="CJ128" s="71"/>
      <c r="CK128" s="71"/>
      <c r="CL128" s="71"/>
      <c r="CM128" s="71"/>
      <c r="CN128" s="71"/>
      <c r="CO128" s="71"/>
      <c r="CP128" s="71"/>
      <c r="CQ128" s="71"/>
      <c r="CR128" s="71"/>
      <c r="CS128" s="71"/>
      <c r="CT128" s="71"/>
      <c r="CU128" s="71"/>
      <c r="CV128" s="71"/>
      <c r="CW128" s="71"/>
      <c r="CX128" s="71"/>
      <c r="CY128" s="71"/>
      <c r="CZ128" s="71"/>
      <c r="DA128" s="71"/>
      <c r="DB128" s="71"/>
      <c r="DC128" s="71"/>
      <c r="DD128" s="71"/>
      <c r="DE128" s="71"/>
      <c r="DF128" s="71"/>
      <c r="DG128" s="71"/>
      <c r="DH128" s="71"/>
      <c r="DI128" s="71"/>
      <c r="DJ128" s="71"/>
      <c r="DK128" s="71"/>
      <c r="DL128" s="71"/>
      <c r="DM128" s="71"/>
      <c r="DN128" s="71"/>
      <c r="DO128" s="71"/>
      <c r="DP128" s="71"/>
      <c r="DQ128" s="71"/>
      <c r="DR128" s="71"/>
      <c r="DS128" s="71"/>
      <c r="DT128" s="71"/>
      <c r="DU128" s="71"/>
      <c r="DV128" s="71"/>
      <c r="DW128" s="71"/>
      <c r="DX128" s="71"/>
    </row>
    <row r="129" spans="1:128" s="72" customFormat="1" x14ac:dyDescent="0.25">
      <c r="A129" s="69" t="s">
        <v>33</v>
      </c>
      <c r="B129" s="70" t="s">
        <v>115</v>
      </c>
      <c r="C129" s="69" t="s">
        <v>36</v>
      </c>
      <c r="D129" s="26">
        <v>9</v>
      </c>
      <c r="E129" s="90">
        <v>446.495</v>
      </c>
      <c r="F129" s="90">
        <f t="shared" si="29"/>
        <v>448.3</v>
      </c>
      <c r="G129" s="149">
        <v>1.5587</v>
      </c>
      <c r="H129" s="149">
        <v>0.24629999999999999</v>
      </c>
      <c r="I129" s="147">
        <f t="shared" si="30"/>
        <v>1.8049999999999999</v>
      </c>
      <c r="J129" s="91">
        <f t="shared" si="31"/>
        <v>4036.440586295118</v>
      </c>
      <c r="K129" s="59"/>
      <c r="L129" s="58">
        <v>448.3</v>
      </c>
      <c r="M129" s="131"/>
      <c r="N129" s="131"/>
      <c r="O129" s="131">
        <v>1.7669999999999999</v>
      </c>
      <c r="P129" s="63">
        <v>3944</v>
      </c>
      <c r="Q129" s="24"/>
      <c r="R129" s="24"/>
      <c r="S129" s="24">
        <f t="shared" si="32"/>
        <v>-2.1052631578947389</v>
      </c>
      <c r="T129" s="24">
        <f t="shared" si="33"/>
        <v>-2.2901510456757497</v>
      </c>
      <c r="U129" s="115"/>
      <c r="V129" s="109">
        <f t="shared" si="34"/>
        <v>-3.211517165005537</v>
      </c>
      <c r="W129" s="109">
        <f t="shared" si="35"/>
        <v>-8.211517165005537</v>
      </c>
      <c r="X129" s="109">
        <f t="shared" si="36"/>
        <v>1.788482834994463</v>
      </c>
      <c r="Y129" s="109">
        <f t="shared" si="37"/>
        <v>-11.147199249394486</v>
      </c>
      <c r="Z129" s="109">
        <f t="shared" si="38"/>
        <v>4.7241649193834121</v>
      </c>
      <c r="AA129" s="109">
        <f t="shared" si="39"/>
        <v>1.0610079575596938</v>
      </c>
      <c r="AB129" s="109">
        <f t="shared" si="40"/>
        <v>-3.9389920424403062</v>
      </c>
      <c r="AC129" s="109">
        <f t="shared" si="41"/>
        <v>6.0610079575596938</v>
      </c>
      <c r="AD129" s="109">
        <f t="shared" si="42"/>
        <v>-26.286548990584826</v>
      </c>
      <c r="AE129" s="109">
        <f t="shared" si="43"/>
        <v>28.40856490570421</v>
      </c>
      <c r="AF129" s="109">
        <f t="shared" si="44"/>
        <v>-2.9702970297029725</v>
      </c>
      <c r="AG129" s="109">
        <f t="shared" si="45"/>
        <v>-7.9702970297029729</v>
      </c>
      <c r="AH129" s="109">
        <f t="shared" si="46"/>
        <v>2.0297029702970275</v>
      </c>
      <c r="AI129" s="109">
        <f t="shared" si="47"/>
        <v>-16.033419481020328</v>
      </c>
      <c r="AJ129" s="109">
        <f t="shared" si="48"/>
        <v>10.092825421614384</v>
      </c>
      <c r="AK129" s="109">
        <f t="shared" si="49"/>
        <v>-3.0219856758152299</v>
      </c>
      <c r="AL129" s="109">
        <f t="shared" si="50"/>
        <v>-8.0219856758152304</v>
      </c>
      <c r="AM129" s="109">
        <f t="shared" si="51"/>
        <v>1.9780143241847701</v>
      </c>
      <c r="AN129" s="109">
        <f t="shared" si="52"/>
        <v>-16.323824860337844</v>
      </c>
      <c r="AO129" s="109">
        <f t="shared" si="53"/>
        <v>10.279853508707383</v>
      </c>
      <c r="AP129" s="71"/>
      <c r="AQ129" s="71"/>
      <c r="AR129" s="71"/>
      <c r="AS129" s="71"/>
      <c r="AT129" s="71"/>
      <c r="AU129" s="71"/>
      <c r="AV129" s="71"/>
      <c r="AW129" s="71"/>
      <c r="AX129" s="71"/>
      <c r="AY129" s="71"/>
      <c r="AZ129" s="71"/>
      <c r="BA129" s="71"/>
      <c r="BB129" s="71"/>
      <c r="BC129" s="71"/>
      <c r="BD129" s="71"/>
      <c r="BE129" s="71"/>
      <c r="BF129" s="71"/>
      <c r="BG129" s="71"/>
      <c r="BH129" s="71"/>
      <c r="BI129" s="71"/>
      <c r="BJ129" s="71"/>
      <c r="BK129" s="71"/>
      <c r="BL129" s="71"/>
      <c r="BM129" s="71"/>
      <c r="BN129" s="71"/>
      <c r="BO129" s="71"/>
      <c r="BP129" s="71"/>
      <c r="BQ129" s="71"/>
      <c r="BR129" s="71"/>
      <c r="BS129" s="71"/>
      <c r="BT129" s="71"/>
      <c r="BU129" s="71"/>
      <c r="BV129" s="71"/>
      <c r="BW129" s="71"/>
      <c r="BX129" s="71"/>
      <c r="BY129" s="71"/>
      <c r="BZ129" s="71"/>
      <c r="CA129" s="71"/>
      <c r="CB129" s="71"/>
      <c r="CC129" s="71"/>
      <c r="CD129" s="71"/>
      <c r="CE129" s="71"/>
      <c r="CF129" s="71"/>
      <c r="CG129" s="71"/>
      <c r="CH129" s="71"/>
      <c r="CI129" s="71"/>
      <c r="CJ129" s="71"/>
      <c r="CK129" s="71"/>
      <c r="CL129" s="71"/>
      <c r="CM129" s="71"/>
      <c r="CN129" s="71"/>
      <c r="CO129" s="71"/>
      <c r="CP129" s="71"/>
      <c r="CQ129" s="71"/>
      <c r="CR129" s="71"/>
      <c r="CS129" s="71"/>
      <c r="CT129" s="71"/>
      <c r="CU129" s="71"/>
      <c r="CV129" s="71"/>
      <c r="CW129" s="71"/>
      <c r="CX129" s="71"/>
      <c r="CY129" s="71"/>
      <c r="CZ129" s="71"/>
      <c r="DA129" s="71"/>
      <c r="DB129" s="71"/>
      <c r="DC129" s="71"/>
      <c r="DD129" s="71"/>
      <c r="DE129" s="71"/>
      <c r="DF129" s="71"/>
      <c r="DG129" s="71"/>
      <c r="DH129" s="71"/>
      <c r="DI129" s="71"/>
      <c r="DJ129" s="71"/>
      <c r="DK129" s="71"/>
      <c r="DL129" s="71"/>
      <c r="DM129" s="71"/>
      <c r="DN129" s="71"/>
      <c r="DO129" s="71"/>
      <c r="DP129" s="71"/>
      <c r="DQ129" s="71"/>
      <c r="DR129" s="71"/>
      <c r="DS129" s="71"/>
      <c r="DT129" s="71"/>
      <c r="DU129" s="71"/>
      <c r="DV129" s="71"/>
      <c r="DW129" s="71"/>
      <c r="DX129" s="71"/>
    </row>
    <row r="130" spans="1:128" s="5" customFormat="1" x14ac:dyDescent="0.25">
      <c r="A130" s="22" t="s">
        <v>34</v>
      </c>
      <c r="B130" s="33" t="s">
        <v>116</v>
      </c>
      <c r="C130" s="22" t="s">
        <v>110</v>
      </c>
      <c r="D130" s="26">
        <v>1</v>
      </c>
      <c r="E130" s="90">
        <v>446.57490000000001</v>
      </c>
      <c r="F130" s="90">
        <f t="shared" si="29"/>
        <v>446.6</v>
      </c>
      <c r="G130" s="149">
        <v>1.38E-2</v>
      </c>
      <c r="H130" s="149">
        <v>1.1299999999999999E-2</v>
      </c>
      <c r="I130" s="147">
        <f t="shared" si="30"/>
        <v>2.5099999999999997E-2</v>
      </c>
      <c r="J130" s="91">
        <f t="shared" si="31"/>
        <v>56.204385037062458</v>
      </c>
      <c r="K130" s="59"/>
      <c r="L130" s="58">
        <v>447.2</v>
      </c>
      <c r="M130" s="131"/>
      <c r="N130" s="131"/>
      <c r="O130" s="131">
        <v>2.01E-2</v>
      </c>
      <c r="P130" s="58">
        <v>44.9</v>
      </c>
      <c r="Q130" s="24"/>
      <c r="R130" s="24"/>
      <c r="S130" s="24">
        <f t="shared" si="32"/>
        <v>-19.920318725099595</v>
      </c>
      <c r="T130" s="24">
        <f t="shared" si="33"/>
        <v>-20.112994794993469</v>
      </c>
      <c r="U130" s="115"/>
      <c r="V130" s="109">
        <f t="shared" si="34"/>
        <v>-3.211517165005537</v>
      </c>
      <c r="W130" s="109">
        <f t="shared" si="35"/>
        <v>-8.211517165005537</v>
      </c>
      <c r="X130" s="109">
        <f t="shared" si="36"/>
        <v>1.788482834994463</v>
      </c>
      <c r="Y130" s="109">
        <f t="shared" si="37"/>
        <v>-11.147199249394486</v>
      </c>
      <c r="Z130" s="109">
        <f t="shared" si="38"/>
        <v>4.7241649193834121</v>
      </c>
      <c r="AA130" s="109">
        <f t="shared" si="39"/>
        <v>1.0610079575596938</v>
      </c>
      <c r="AB130" s="109">
        <f t="shared" si="40"/>
        <v>-3.9389920424403062</v>
      </c>
      <c r="AC130" s="109">
        <f t="shared" si="41"/>
        <v>6.0610079575596938</v>
      </c>
      <c r="AD130" s="109">
        <f t="shared" si="42"/>
        <v>-26.286548990584826</v>
      </c>
      <c r="AE130" s="109">
        <f t="shared" si="43"/>
        <v>28.40856490570421</v>
      </c>
      <c r="AF130" s="109">
        <f t="shared" si="44"/>
        <v>-2.9702970297029725</v>
      </c>
      <c r="AG130" s="109">
        <f t="shared" si="45"/>
        <v>-7.9702970297029729</v>
      </c>
      <c r="AH130" s="109">
        <f t="shared" si="46"/>
        <v>2.0297029702970275</v>
      </c>
      <c r="AI130" s="109">
        <f t="shared" si="47"/>
        <v>-16.033419481020328</v>
      </c>
      <c r="AJ130" s="109">
        <f t="shared" si="48"/>
        <v>10.092825421614384</v>
      </c>
      <c r="AK130" s="109">
        <f t="shared" si="49"/>
        <v>-3.0219856758152299</v>
      </c>
      <c r="AL130" s="109">
        <f t="shared" si="50"/>
        <v>-8.0219856758152304</v>
      </c>
      <c r="AM130" s="109">
        <f t="shared" si="51"/>
        <v>1.9780143241847701</v>
      </c>
      <c r="AN130" s="109">
        <f t="shared" si="52"/>
        <v>-16.323824860337844</v>
      </c>
      <c r="AO130" s="109">
        <f t="shared" si="53"/>
        <v>10.279853508707383</v>
      </c>
      <c r="AP130" s="27"/>
      <c r="AQ130" s="27"/>
      <c r="AR130" s="27"/>
      <c r="AS130" s="27"/>
      <c r="AT130" s="27"/>
      <c r="AU130" s="27"/>
      <c r="AV130" s="27"/>
      <c r="AW130" s="27"/>
      <c r="AX130" s="27"/>
      <c r="AY130" s="27"/>
      <c r="AZ130" s="27"/>
      <c r="BA130" s="27"/>
      <c r="BB130" s="27"/>
      <c r="BC130" s="27"/>
      <c r="BD130" s="27"/>
      <c r="BE130" s="27"/>
      <c r="BF130" s="27"/>
      <c r="BG130" s="27"/>
      <c r="BH130" s="27"/>
      <c r="BI130" s="27"/>
      <c r="BJ130" s="27"/>
      <c r="BK130" s="27"/>
      <c r="BL130" s="27"/>
      <c r="BM130" s="27"/>
      <c r="BN130" s="27"/>
      <c r="BO130" s="27"/>
      <c r="BP130" s="27"/>
      <c r="BQ130" s="27"/>
      <c r="BR130" s="27"/>
      <c r="BS130" s="27"/>
      <c r="BT130" s="27"/>
      <c r="BU130" s="27"/>
      <c r="BV130" s="27"/>
      <c r="BW130" s="27"/>
      <c r="BX130" s="27"/>
      <c r="BY130" s="27"/>
      <c r="BZ130" s="27"/>
      <c r="CA130" s="27"/>
      <c r="CB130" s="27"/>
      <c r="CC130" s="27"/>
      <c r="CD130" s="27"/>
      <c r="CE130" s="27"/>
      <c r="CF130" s="27"/>
      <c r="CG130" s="27"/>
      <c r="CH130" s="27"/>
      <c r="CI130" s="27"/>
      <c r="CJ130" s="27"/>
      <c r="CK130" s="27"/>
      <c r="CL130" s="27"/>
      <c r="CM130" s="27"/>
      <c r="CN130" s="27"/>
      <c r="CO130" s="27"/>
      <c r="CP130" s="27"/>
      <c r="CQ130" s="27"/>
      <c r="CR130" s="27"/>
      <c r="CS130" s="27"/>
      <c r="CT130" s="27"/>
      <c r="CU130" s="27"/>
      <c r="CV130" s="27"/>
      <c r="CW130" s="27"/>
      <c r="CX130" s="27"/>
      <c r="CY130" s="27"/>
      <c r="CZ130" s="27"/>
      <c r="DA130" s="27"/>
      <c r="DB130" s="27"/>
      <c r="DC130" s="27"/>
      <c r="DD130" s="27"/>
      <c r="DE130" s="27"/>
      <c r="DF130" s="27"/>
      <c r="DG130" s="27"/>
      <c r="DH130" s="27"/>
      <c r="DI130" s="27"/>
      <c r="DJ130" s="27"/>
      <c r="DK130" s="27"/>
      <c r="DL130" s="27"/>
      <c r="DM130" s="27"/>
      <c r="DN130" s="27"/>
      <c r="DO130" s="27"/>
      <c r="DP130" s="27"/>
      <c r="DQ130" s="27"/>
      <c r="DR130" s="27"/>
      <c r="DS130" s="27"/>
      <c r="DT130" s="27"/>
      <c r="DU130" s="27"/>
      <c r="DV130" s="27"/>
      <c r="DW130" s="27"/>
      <c r="DX130" s="27"/>
    </row>
    <row r="131" spans="1:128" s="5" customFormat="1" x14ac:dyDescent="0.25">
      <c r="A131" s="22" t="s">
        <v>34</v>
      </c>
      <c r="B131" s="33" t="s">
        <v>116</v>
      </c>
      <c r="C131" s="22" t="s">
        <v>110</v>
      </c>
      <c r="D131" s="26">
        <v>2</v>
      </c>
      <c r="E131" s="90">
        <v>447.46859999999998</v>
      </c>
      <c r="F131" s="90">
        <f t="shared" si="29"/>
        <v>447.5</v>
      </c>
      <c r="G131" s="149">
        <v>2.0299999999999999E-2</v>
      </c>
      <c r="H131" s="149">
        <v>1.11E-2</v>
      </c>
      <c r="I131" s="147">
        <f t="shared" si="30"/>
        <v>3.1399999999999997E-2</v>
      </c>
      <c r="J131" s="91">
        <f t="shared" si="31"/>
        <v>70.170663394454706</v>
      </c>
      <c r="K131" s="59"/>
      <c r="L131" s="58">
        <v>448.1</v>
      </c>
      <c r="M131" s="131"/>
      <c r="N131" s="131"/>
      <c r="O131" s="131">
        <v>2.3300000000000001E-2</v>
      </c>
      <c r="P131" s="58">
        <v>52</v>
      </c>
      <c r="Q131" s="24"/>
      <c r="R131" s="24"/>
      <c r="S131" s="24">
        <f t="shared" si="32"/>
        <v>-25.796178343949034</v>
      </c>
      <c r="T131" s="24">
        <f t="shared" si="33"/>
        <v>-25.89495740165777</v>
      </c>
      <c r="U131" s="115"/>
      <c r="V131" s="109">
        <f t="shared" si="34"/>
        <v>-3.211517165005537</v>
      </c>
      <c r="W131" s="109">
        <f t="shared" si="35"/>
        <v>-8.211517165005537</v>
      </c>
      <c r="X131" s="109">
        <f t="shared" si="36"/>
        <v>1.788482834994463</v>
      </c>
      <c r="Y131" s="109">
        <f t="shared" si="37"/>
        <v>-11.147199249394486</v>
      </c>
      <c r="Z131" s="109">
        <f t="shared" si="38"/>
        <v>4.7241649193834121</v>
      </c>
      <c r="AA131" s="109">
        <f t="shared" si="39"/>
        <v>1.0610079575596938</v>
      </c>
      <c r="AB131" s="109">
        <f t="shared" si="40"/>
        <v>-3.9389920424403062</v>
      </c>
      <c r="AC131" s="109">
        <f t="shared" si="41"/>
        <v>6.0610079575596938</v>
      </c>
      <c r="AD131" s="109">
        <f t="shared" si="42"/>
        <v>-26.286548990584826</v>
      </c>
      <c r="AE131" s="109">
        <f t="shared" si="43"/>
        <v>28.40856490570421</v>
      </c>
      <c r="AF131" s="109">
        <f t="shared" si="44"/>
        <v>-2.9702970297029725</v>
      </c>
      <c r="AG131" s="109">
        <f t="shared" si="45"/>
        <v>-7.9702970297029729</v>
      </c>
      <c r="AH131" s="109">
        <f t="shared" si="46"/>
        <v>2.0297029702970275</v>
      </c>
      <c r="AI131" s="109">
        <f t="shared" si="47"/>
        <v>-16.033419481020328</v>
      </c>
      <c r="AJ131" s="109">
        <f t="shared" si="48"/>
        <v>10.092825421614384</v>
      </c>
      <c r="AK131" s="109">
        <f t="shared" si="49"/>
        <v>-3.0219856758152299</v>
      </c>
      <c r="AL131" s="109">
        <f t="shared" si="50"/>
        <v>-8.0219856758152304</v>
      </c>
      <c r="AM131" s="109">
        <f t="shared" si="51"/>
        <v>1.9780143241847701</v>
      </c>
      <c r="AN131" s="109">
        <f t="shared" si="52"/>
        <v>-16.323824860337844</v>
      </c>
      <c r="AO131" s="109">
        <f t="shared" si="53"/>
        <v>10.279853508707383</v>
      </c>
      <c r="AP131" s="27"/>
      <c r="AQ131" s="27"/>
      <c r="AR131" s="27"/>
      <c r="AS131" s="27"/>
      <c r="AT131" s="27"/>
      <c r="AU131" s="27"/>
      <c r="AV131" s="27"/>
      <c r="AW131" s="27"/>
      <c r="AX131" s="27"/>
      <c r="AY131" s="27"/>
      <c r="AZ131" s="27"/>
      <c r="BA131" s="27"/>
      <c r="BB131" s="27"/>
      <c r="BC131" s="27"/>
      <c r="BD131" s="27"/>
      <c r="BE131" s="27"/>
      <c r="BF131" s="27"/>
      <c r="BG131" s="27"/>
      <c r="BH131" s="27"/>
      <c r="BI131" s="27"/>
      <c r="BJ131" s="27"/>
      <c r="BK131" s="27"/>
      <c r="BL131" s="27"/>
      <c r="BM131" s="27"/>
      <c r="BN131" s="27"/>
      <c r="BO131" s="27"/>
      <c r="BP131" s="27"/>
      <c r="BQ131" s="27"/>
      <c r="BR131" s="27"/>
      <c r="BS131" s="27"/>
      <c r="BT131" s="27"/>
      <c r="BU131" s="27"/>
      <c r="BV131" s="27"/>
      <c r="BW131" s="27"/>
      <c r="BX131" s="27"/>
      <c r="BY131" s="27"/>
      <c r="BZ131" s="27"/>
      <c r="CA131" s="27"/>
      <c r="CB131" s="27"/>
      <c r="CC131" s="27"/>
      <c r="CD131" s="27"/>
      <c r="CE131" s="27"/>
      <c r="CF131" s="27"/>
      <c r="CG131" s="27"/>
      <c r="CH131" s="27"/>
      <c r="CI131" s="27"/>
      <c r="CJ131" s="27"/>
      <c r="CK131" s="27"/>
      <c r="CL131" s="27"/>
      <c r="CM131" s="27"/>
      <c r="CN131" s="27"/>
      <c r="CO131" s="27"/>
      <c r="CP131" s="27"/>
      <c r="CQ131" s="27"/>
      <c r="CR131" s="27"/>
      <c r="CS131" s="27"/>
      <c r="CT131" s="27"/>
      <c r="CU131" s="27"/>
      <c r="CV131" s="27"/>
      <c r="CW131" s="27"/>
      <c r="CX131" s="27"/>
      <c r="CY131" s="27"/>
      <c r="CZ131" s="27"/>
      <c r="DA131" s="27"/>
      <c r="DB131" s="27"/>
      <c r="DC131" s="27"/>
      <c r="DD131" s="27"/>
      <c r="DE131" s="27"/>
      <c r="DF131" s="27"/>
      <c r="DG131" s="27"/>
      <c r="DH131" s="27"/>
      <c r="DI131" s="27"/>
      <c r="DJ131" s="27"/>
      <c r="DK131" s="27"/>
      <c r="DL131" s="27"/>
      <c r="DM131" s="27"/>
      <c r="DN131" s="27"/>
      <c r="DO131" s="27"/>
      <c r="DP131" s="27"/>
      <c r="DQ131" s="27"/>
      <c r="DR131" s="27"/>
      <c r="DS131" s="27"/>
      <c r="DT131" s="27"/>
      <c r="DU131" s="27"/>
      <c r="DV131" s="27"/>
      <c r="DW131" s="27"/>
      <c r="DX131" s="27"/>
    </row>
    <row r="132" spans="1:128" s="5" customFormat="1" x14ac:dyDescent="0.25">
      <c r="A132" s="22" t="s">
        <v>34</v>
      </c>
      <c r="B132" s="33" t="s">
        <v>116</v>
      </c>
      <c r="C132" s="22" t="s">
        <v>110</v>
      </c>
      <c r="D132" s="26">
        <v>3</v>
      </c>
      <c r="E132" s="90">
        <v>447.45659999999992</v>
      </c>
      <c r="F132" s="90">
        <f t="shared" si="29"/>
        <v>447.49999999999989</v>
      </c>
      <c r="G132" s="149">
        <v>3.27E-2</v>
      </c>
      <c r="H132" s="149">
        <v>1.0699999999999999E-2</v>
      </c>
      <c r="I132" s="147">
        <f t="shared" si="30"/>
        <v>4.3400000000000001E-2</v>
      </c>
      <c r="J132" s="91">
        <f t="shared" si="31"/>
        <v>96.989096843150037</v>
      </c>
      <c r="K132" s="59"/>
      <c r="L132" s="58">
        <v>448</v>
      </c>
      <c r="M132" s="131"/>
      <c r="N132" s="131"/>
      <c r="O132" s="131">
        <v>3.5099999999999999E-2</v>
      </c>
      <c r="P132" s="58">
        <v>78.3</v>
      </c>
      <c r="Q132" s="24"/>
      <c r="R132" s="24"/>
      <c r="S132" s="24">
        <f t="shared" si="32"/>
        <v>-19.124423963133644</v>
      </c>
      <c r="T132" s="24">
        <f t="shared" si="33"/>
        <v>-19.269276085098401</v>
      </c>
      <c r="U132" s="115"/>
      <c r="V132" s="109">
        <f t="shared" si="34"/>
        <v>-3.211517165005537</v>
      </c>
      <c r="W132" s="109">
        <f t="shared" si="35"/>
        <v>-8.211517165005537</v>
      </c>
      <c r="X132" s="109">
        <f t="shared" si="36"/>
        <v>1.788482834994463</v>
      </c>
      <c r="Y132" s="109">
        <f t="shared" si="37"/>
        <v>-11.147199249394486</v>
      </c>
      <c r="Z132" s="109">
        <f t="shared" si="38"/>
        <v>4.7241649193834121</v>
      </c>
      <c r="AA132" s="109">
        <f t="shared" si="39"/>
        <v>1.0610079575596938</v>
      </c>
      <c r="AB132" s="109">
        <f t="shared" si="40"/>
        <v>-3.9389920424403062</v>
      </c>
      <c r="AC132" s="109">
        <f t="shared" si="41"/>
        <v>6.0610079575596938</v>
      </c>
      <c r="AD132" s="109">
        <f t="shared" si="42"/>
        <v>-26.286548990584826</v>
      </c>
      <c r="AE132" s="109">
        <f t="shared" si="43"/>
        <v>28.40856490570421</v>
      </c>
      <c r="AF132" s="109">
        <f t="shared" si="44"/>
        <v>-2.9702970297029725</v>
      </c>
      <c r="AG132" s="109">
        <f t="shared" si="45"/>
        <v>-7.9702970297029729</v>
      </c>
      <c r="AH132" s="109">
        <f t="shared" si="46"/>
        <v>2.0297029702970275</v>
      </c>
      <c r="AI132" s="109">
        <f t="shared" si="47"/>
        <v>-16.033419481020328</v>
      </c>
      <c r="AJ132" s="109">
        <f t="shared" si="48"/>
        <v>10.092825421614384</v>
      </c>
      <c r="AK132" s="109">
        <f t="shared" si="49"/>
        <v>-3.0219856758152299</v>
      </c>
      <c r="AL132" s="109">
        <f t="shared" si="50"/>
        <v>-8.0219856758152304</v>
      </c>
      <c r="AM132" s="109">
        <f t="shared" si="51"/>
        <v>1.9780143241847701</v>
      </c>
      <c r="AN132" s="109">
        <f t="shared" si="52"/>
        <v>-16.323824860337844</v>
      </c>
      <c r="AO132" s="109">
        <f t="shared" si="53"/>
        <v>10.279853508707383</v>
      </c>
      <c r="AP132" s="27"/>
      <c r="AQ132" s="27"/>
      <c r="AR132" s="27"/>
      <c r="AS132" s="27"/>
      <c r="AT132" s="27"/>
      <c r="AU132" s="27"/>
      <c r="AV132" s="27"/>
      <c r="AW132" s="27"/>
      <c r="AX132" s="27"/>
      <c r="AY132" s="27"/>
      <c r="AZ132" s="27"/>
      <c r="BA132" s="27"/>
      <c r="BB132" s="27"/>
      <c r="BC132" s="27"/>
      <c r="BD132" s="27"/>
      <c r="BE132" s="27"/>
      <c r="BF132" s="27"/>
      <c r="BG132" s="27"/>
      <c r="BH132" s="27"/>
      <c r="BI132" s="27"/>
      <c r="BJ132" s="27"/>
      <c r="BK132" s="27"/>
      <c r="BL132" s="27"/>
      <c r="BM132" s="27"/>
      <c r="BN132" s="27"/>
      <c r="BO132" s="27"/>
      <c r="BP132" s="27"/>
      <c r="BQ132" s="27"/>
      <c r="BR132" s="27"/>
      <c r="BS132" s="27"/>
      <c r="BT132" s="27"/>
      <c r="BU132" s="27"/>
      <c r="BV132" s="27"/>
      <c r="BW132" s="27"/>
      <c r="BX132" s="27"/>
      <c r="BY132" s="27"/>
      <c r="BZ132" s="27"/>
      <c r="CA132" s="27"/>
      <c r="CB132" s="27"/>
      <c r="CC132" s="27"/>
      <c r="CD132" s="27"/>
      <c r="CE132" s="27"/>
      <c r="CF132" s="27"/>
      <c r="CG132" s="27"/>
      <c r="CH132" s="27"/>
      <c r="CI132" s="27"/>
      <c r="CJ132" s="27"/>
      <c r="CK132" s="27"/>
      <c r="CL132" s="27"/>
      <c r="CM132" s="27"/>
      <c r="CN132" s="27"/>
      <c r="CO132" s="27"/>
      <c r="CP132" s="27"/>
      <c r="CQ132" s="27"/>
      <c r="CR132" s="27"/>
      <c r="CS132" s="27"/>
      <c r="CT132" s="27"/>
      <c r="CU132" s="27"/>
      <c r="CV132" s="27"/>
      <c r="CW132" s="27"/>
      <c r="CX132" s="27"/>
      <c r="CY132" s="27"/>
      <c r="CZ132" s="27"/>
      <c r="DA132" s="27"/>
      <c r="DB132" s="27"/>
      <c r="DC132" s="27"/>
      <c r="DD132" s="27"/>
      <c r="DE132" s="27"/>
      <c r="DF132" s="27"/>
      <c r="DG132" s="27"/>
      <c r="DH132" s="27"/>
      <c r="DI132" s="27"/>
      <c r="DJ132" s="27"/>
      <c r="DK132" s="27"/>
      <c r="DL132" s="27"/>
      <c r="DM132" s="27"/>
      <c r="DN132" s="27"/>
      <c r="DO132" s="27"/>
      <c r="DP132" s="27"/>
      <c r="DQ132" s="27"/>
      <c r="DR132" s="27"/>
      <c r="DS132" s="27"/>
      <c r="DT132" s="27"/>
      <c r="DU132" s="27"/>
      <c r="DV132" s="27"/>
      <c r="DW132" s="27"/>
      <c r="DX132" s="27"/>
    </row>
    <row r="133" spans="1:128" s="5" customFormat="1" x14ac:dyDescent="0.25">
      <c r="A133" s="22" t="s">
        <v>34</v>
      </c>
      <c r="B133" s="33" t="s">
        <v>116</v>
      </c>
      <c r="C133" s="22" t="s">
        <v>110</v>
      </c>
      <c r="D133" s="26">
        <v>4</v>
      </c>
      <c r="E133" s="90">
        <v>446.94600000000003</v>
      </c>
      <c r="F133" s="90">
        <f t="shared" ref="F133:F178" si="56">E133+G133+H133</f>
        <v>447</v>
      </c>
      <c r="G133" s="149">
        <v>4.3099999999999999E-2</v>
      </c>
      <c r="H133" s="149">
        <v>1.09E-2</v>
      </c>
      <c r="I133" s="147">
        <f t="shared" ref="I133:I178" si="57">G133+H133</f>
        <v>5.3999999999999999E-2</v>
      </c>
      <c r="J133" s="91">
        <f t="shared" ref="J133:J178" si="58">(1.6061/(1.6061-(I133/F133)))*(I133/F133)*1000000</f>
        <v>120.81445637924384</v>
      </c>
      <c r="K133" s="59"/>
      <c r="L133" s="58">
        <v>447.5</v>
      </c>
      <c r="M133" s="131"/>
      <c r="N133" s="131"/>
      <c r="O133" s="131">
        <v>4.5499999999999999E-2</v>
      </c>
      <c r="P133" s="58">
        <v>101.7</v>
      </c>
      <c r="Q133" s="24"/>
      <c r="R133" s="24"/>
      <c r="S133" s="24">
        <f t="shared" ref="S133:S183" si="59">((O133-I133)/I133)*100</f>
        <v>-15.74074074074074</v>
      </c>
      <c r="T133" s="24">
        <f t="shared" ref="T133:T183" si="60">((P133-J133)/J133)*100</f>
        <v>-15.82133210883506</v>
      </c>
      <c r="U133" s="115"/>
      <c r="V133" s="109">
        <f t="shared" ref="V133:V192" si="61">$Q$197</f>
        <v>-3.211517165005537</v>
      </c>
      <c r="W133" s="109">
        <f t="shared" ref="W133:W192" si="62">$Q$197-5</f>
        <v>-8.211517165005537</v>
      </c>
      <c r="X133" s="109">
        <f t="shared" ref="X133:X192" si="63">$Q$197+5</f>
        <v>1.788482834994463</v>
      </c>
      <c r="Y133" s="109">
        <f t="shared" ref="Y133:Y192" si="64">($Q$197-(3*$Q$200))</f>
        <v>-11.147199249394486</v>
      </c>
      <c r="Z133" s="109">
        <f t="shared" ref="Z133:Z192" si="65">($Q$197+(3*$Q$200))</f>
        <v>4.7241649193834121</v>
      </c>
      <c r="AA133" s="109">
        <f t="shared" ref="AA133:AA192" si="66">$R$197</f>
        <v>1.0610079575596938</v>
      </c>
      <c r="AB133" s="109">
        <f t="shared" ref="AB133:AB192" si="67">$R$197-5</f>
        <v>-3.9389920424403062</v>
      </c>
      <c r="AC133" s="109">
        <f t="shared" ref="AC133:AC192" si="68">$R$197+5</f>
        <v>6.0610079575596938</v>
      </c>
      <c r="AD133" s="109">
        <f t="shared" ref="AD133:AD192" si="69">($R$197-(3*$R$200))</f>
        <v>-26.286548990584826</v>
      </c>
      <c r="AE133" s="109">
        <f t="shared" ref="AE133:AE192" si="70">($R$197+(3*$R$200))</f>
        <v>28.40856490570421</v>
      </c>
      <c r="AF133" s="109">
        <f t="shared" ref="AF133:AF192" si="71">$S$197</f>
        <v>-2.9702970297029725</v>
      </c>
      <c r="AG133" s="109">
        <f t="shared" ref="AG133:AG192" si="72">$S$197-5</f>
        <v>-7.9702970297029729</v>
      </c>
      <c r="AH133" s="109">
        <f t="shared" ref="AH133:AH192" si="73">$S$197+5</f>
        <v>2.0297029702970275</v>
      </c>
      <c r="AI133" s="109">
        <f t="shared" ref="AI133:AI192" si="74">($S$197-(3*$S$200))</f>
        <v>-16.033419481020328</v>
      </c>
      <c r="AJ133" s="109">
        <f t="shared" ref="AJ133:AJ192" si="75">($S$197+(3*$S$200))</f>
        <v>10.092825421614384</v>
      </c>
      <c r="AK133" s="109">
        <f t="shared" ref="AK133:AK192" si="76">$T$197</f>
        <v>-3.0219856758152299</v>
      </c>
      <c r="AL133" s="109">
        <f t="shared" ref="AL133:AL192" si="77">$T$197-5</f>
        <v>-8.0219856758152304</v>
      </c>
      <c r="AM133" s="109">
        <f t="shared" ref="AM133:AM192" si="78">$T$197+5</f>
        <v>1.9780143241847701</v>
      </c>
      <c r="AN133" s="109">
        <f t="shared" ref="AN133:AN192" si="79">($T$197-(3*$T$200))</f>
        <v>-16.323824860337844</v>
      </c>
      <c r="AO133" s="109">
        <f t="shared" ref="AO133:AO192" si="80">($T$197+(3*$T$200))</f>
        <v>10.279853508707383</v>
      </c>
      <c r="AP133" s="27"/>
      <c r="AQ133" s="27"/>
      <c r="AR133" s="27"/>
      <c r="AS133" s="27"/>
      <c r="AT133" s="27"/>
      <c r="AU133" s="27"/>
      <c r="AV133" s="27"/>
      <c r="AW133" s="27"/>
      <c r="AX133" s="27"/>
      <c r="AY133" s="27"/>
      <c r="AZ133" s="27"/>
      <c r="BA133" s="27"/>
      <c r="BB133" s="27"/>
      <c r="BC133" s="27"/>
      <c r="BD133" s="27"/>
      <c r="BE133" s="27"/>
      <c r="BF133" s="27"/>
      <c r="BG133" s="27"/>
      <c r="BH133" s="27"/>
      <c r="BI133" s="27"/>
      <c r="BJ133" s="27"/>
      <c r="BK133" s="27"/>
      <c r="BL133" s="27"/>
      <c r="BM133" s="27"/>
      <c r="BN133" s="27"/>
      <c r="BO133" s="27"/>
      <c r="BP133" s="27"/>
      <c r="BQ133" s="27"/>
      <c r="BR133" s="27"/>
      <c r="BS133" s="27"/>
      <c r="BT133" s="27"/>
      <c r="BU133" s="27"/>
      <c r="BV133" s="27"/>
      <c r="BW133" s="27"/>
      <c r="BX133" s="27"/>
      <c r="BY133" s="27"/>
      <c r="BZ133" s="27"/>
      <c r="CA133" s="27"/>
      <c r="CB133" s="27"/>
      <c r="CC133" s="27"/>
      <c r="CD133" s="27"/>
      <c r="CE133" s="27"/>
      <c r="CF133" s="27"/>
      <c r="CG133" s="27"/>
      <c r="CH133" s="27"/>
      <c r="CI133" s="27"/>
      <c r="CJ133" s="27"/>
      <c r="CK133" s="27"/>
      <c r="CL133" s="27"/>
      <c r="CM133" s="27"/>
      <c r="CN133" s="27"/>
      <c r="CO133" s="27"/>
      <c r="CP133" s="27"/>
      <c r="CQ133" s="27"/>
      <c r="CR133" s="27"/>
      <c r="CS133" s="27"/>
      <c r="CT133" s="27"/>
      <c r="CU133" s="27"/>
      <c r="CV133" s="27"/>
      <c r="CW133" s="27"/>
      <c r="CX133" s="27"/>
      <c r="CY133" s="27"/>
      <c r="CZ133" s="27"/>
      <c r="DA133" s="27"/>
      <c r="DB133" s="27"/>
      <c r="DC133" s="27"/>
      <c r="DD133" s="27"/>
      <c r="DE133" s="27"/>
      <c r="DF133" s="27"/>
      <c r="DG133" s="27"/>
      <c r="DH133" s="27"/>
      <c r="DI133" s="27"/>
      <c r="DJ133" s="27"/>
      <c r="DK133" s="27"/>
      <c r="DL133" s="27"/>
      <c r="DM133" s="27"/>
      <c r="DN133" s="27"/>
      <c r="DO133" s="27"/>
      <c r="DP133" s="27"/>
      <c r="DQ133" s="27"/>
      <c r="DR133" s="27"/>
      <c r="DS133" s="27"/>
      <c r="DT133" s="27"/>
      <c r="DU133" s="27"/>
      <c r="DV133" s="27"/>
      <c r="DW133" s="27"/>
      <c r="DX133" s="27"/>
    </row>
    <row r="134" spans="1:128" s="5" customFormat="1" x14ac:dyDescent="0.25">
      <c r="A134" s="22" t="s">
        <v>34</v>
      </c>
      <c r="B134" s="33" t="s">
        <v>116</v>
      </c>
      <c r="C134" s="22" t="s">
        <v>110</v>
      </c>
      <c r="D134" s="26">
        <v>5</v>
      </c>
      <c r="E134" s="90">
        <v>445.29430000000002</v>
      </c>
      <c r="F134" s="90">
        <f t="shared" si="56"/>
        <v>445.40000000000003</v>
      </c>
      <c r="G134" s="149">
        <v>8.7800000000000003E-2</v>
      </c>
      <c r="H134" s="149">
        <v>1.7899999999999999E-2</v>
      </c>
      <c r="I134" s="147">
        <f t="shared" si="57"/>
        <v>0.1057</v>
      </c>
      <c r="J134" s="91">
        <f t="shared" si="58"/>
        <v>237.34984367171455</v>
      </c>
      <c r="K134" s="59"/>
      <c r="L134" s="58">
        <v>446</v>
      </c>
      <c r="M134" s="131"/>
      <c r="N134" s="131"/>
      <c r="O134" s="131">
        <v>9.1899999999999996E-2</v>
      </c>
      <c r="P134" s="58">
        <v>206.1</v>
      </c>
      <c r="Q134" s="24"/>
      <c r="R134" s="24"/>
      <c r="S134" s="24">
        <f t="shared" si="59"/>
        <v>-13.055818353831604</v>
      </c>
      <c r="T134" s="24">
        <f t="shared" si="60"/>
        <v>-13.166153045770329</v>
      </c>
      <c r="U134" s="115"/>
      <c r="V134" s="109">
        <f t="shared" si="61"/>
        <v>-3.211517165005537</v>
      </c>
      <c r="W134" s="109">
        <f t="shared" si="62"/>
        <v>-8.211517165005537</v>
      </c>
      <c r="X134" s="109">
        <f t="shared" si="63"/>
        <v>1.788482834994463</v>
      </c>
      <c r="Y134" s="109">
        <f t="shared" si="64"/>
        <v>-11.147199249394486</v>
      </c>
      <c r="Z134" s="109">
        <f t="shared" si="65"/>
        <v>4.7241649193834121</v>
      </c>
      <c r="AA134" s="109">
        <f t="shared" si="66"/>
        <v>1.0610079575596938</v>
      </c>
      <c r="AB134" s="109">
        <f t="shared" si="67"/>
        <v>-3.9389920424403062</v>
      </c>
      <c r="AC134" s="109">
        <f t="shared" si="68"/>
        <v>6.0610079575596938</v>
      </c>
      <c r="AD134" s="109">
        <f t="shared" si="69"/>
        <v>-26.286548990584826</v>
      </c>
      <c r="AE134" s="109">
        <f t="shared" si="70"/>
        <v>28.40856490570421</v>
      </c>
      <c r="AF134" s="109">
        <f t="shared" si="71"/>
        <v>-2.9702970297029725</v>
      </c>
      <c r="AG134" s="109">
        <f t="shared" si="72"/>
        <v>-7.9702970297029729</v>
      </c>
      <c r="AH134" s="109">
        <f t="shared" si="73"/>
        <v>2.0297029702970275</v>
      </c>
      <c r="AI134" s="109">
        <f t="shared" si="74"/>
        <v>-16.033419481020328</v>
      </c>
      <c r="AJ134" s="109">
        <f t="shared" si="75"/>
        <v>10.092825421614384</v>
      </c>
      <c r="AK134" s="109">
        <f t="shared" si="76"/>
        <v>-3.0219856758152299</v>
      </c>
      <c r="AL134" s="109">
        <f t="shared" si="77"/>
        <v>-8.0219856758152304</v>
      </c>
      <c r="AM134" s="109">
        <f t="shared" si="78"/>
        <v>1.9780143241847701</v>
      </c>
      <c r="AN134" s="109">
        <f t="shared" si="79"/>
        <v>-16.323824860337844</v>
      </c>
      <c r="AO134" s="109">
        <f t="shared" si="80"/>
        <v>10.279853508707383</v>
      </c>
      <c r="AP134" s="27"/>
      <c r="AQ134" s="27"/>
      <c r="AR134" s="27"/>
      <c r="AS134" s="27"/>
      <c r="AT134" s="27"/>
      <c r="AU134" s="27"/>
      <c r="AV134" s="27"/>
      <c r="AW134" s="27"/>
      <c r="AX134" s="27"/>
      <c r="AY134" s="27"/>
      <c r="AZ134" s="27"/>
      <c r="BA134" s="27"/>
      <c r="BB134" s="27"/>
      <c r="BC134" s="27"/>
      <c r="BD134" s="27"/>
      <c r="BE134" s="27"/>
      <c r="BF134" s="27"/>
      <c r="BG134" s="27"/>
      <c r="BH134" s="27"/>
      <c r="BI134" s="27"/>
      <c r="BJ134" s="27"/>
      <c r="BK134" s="27"/>
      <c r="BL134" s="27"/>
      <c r="BM134" s="27"/>
      <c r="BN134" s="27"/>
      <c r="BO134" s="27"/>
      <c r="BP134" s="27"/>
      <c r="BQ134" s="27"/>
      <c r="BR134" s="27"/>
      <c r="BS134" s="27"/>
      <c r="BT134" s="27"/>
      <c r="BU134" s="27"/>
      <c r="BV134" s="27"/>
      <c r="BW134" s="27"/>
      <c r="BX134" s="27"/>
      <c r="BY134" s="27"/>
      <c r="BZ134" s="27"/>
      <c r="CA134" s="27"/>
      <c r="CB134" s="27"/>
      <c r="CC134" s="27"/>
      <c r="CD134" s="27"/>
      <c r="CE134" s="27"/>
      <c r="CF134" s="27"/>
      <c r="CG134" s="27"/>
      <c r="CH134" s="27"/>
      <c r="CI134" s="27"/>
      <c r="CJ134" s="27"/>
      <c r="CK134" s="27"/>
      <c r="CL134" s="27"/>
      <c r="CM134" s="27"/>
      <c r="CN134" s="27"/>
      <c r="CO134" s="27"/>
      <c r="CP134" s="27"/>
      <c r="CQ134" s="27"/>
      <c r="CR134" s="27"/>
      <c r="CS134" s="27"/>
      <c r="CT134" s="27"/>
      <c r="CU134" s="27"/>
      <c r="CV134" s="27"/>
      <c r="CW134" s="27"/>
      <c r="CX134" s="27"/>
      <c r="CY134" s="27"/>
      <c r="CZ134" s="27"/>
      <c r="DA134" s="27"/>
      <c r="DB134" s="27"/>
      <c r="DC134" s="27"/>
      <c r="DD134" s="27"/>
      <c r="DE134" s="27"/>
      <c r="DF134" s="27"/>
      <c r="DG134" s="27"/>
      <c r="DH134" s="27"/>
      <c r="DI134" s="27"/>
      <c r="DJ134" s="27"/>
      <c r="DK134" s="27"/>
      <c r="DL134" s="27"/>
      <c r="DM134" s="27"/>
      <c r="DN134" s="27"/>
      <c r="DO134" s="27"/>
      <c r="DP134" s="27"/>
      <c r="DQ134" s="27"/>
      <c r="DR134" s="27"/>
      <c r="DS134" s="27"/>
      <c r="DT134" s="27"/>
      <c r="DU134" s="27"/>
      <c r="DV134" s="27"/>
      <c r="DW134" s="27"/>
      <c r="DX134" s="27"/>
    </row>
    <row r="135" spans="1:128" s="5" customFormat="1" x14ac:dyDescent="0.25">
      <c r="A135" s="22" t="s">
        <v>34</v>
      </c>
      <c r="B135" s="33" t="s">
        <v>116</v>
      </c>
      <c r="C135" s="22" t="s">
        <v>110</v>
      </c>
      <c r="D135" s="26">
        <v>6</v>
      </c>
      <c r="E135" s="90">
        <v>445.85880000000003</v>
      </c>
      <c r="F135" s="90">
        <f t="shared" si="56"/>
        <v>446.00000000000006</v>
      </c>
      <c r="G135" s="149">
        <v>0.12039999999999999</v>
      </c>
      <c r="H135" s="149">
        <v>2.0799999999999999E-2</v>
      </c>
      <c r="I135" s="147">
        <f t="shared" si="57"/>
        <v>0.14119999999999999</v>
      </c>
      <c r="J135" s="91">
        <f t="shared" si="58"/>
        <v>316.65434666230271</v>
      </c>
      <c r="K135" s="59"/>
      <c r="L135" s="58">
        <v>446.6</v>
      </c>
      <c r="M135" s="131"/>
      <c r="N135" s="131"/>
      <c r="O135" s="131">
        <v>0.12379999999999999</v>
      </c>
      <c r="P135" s="58">
        <v>277.2</v>
      </c>
      <c r="Q135" s="24"/>
      <c r="R135" s="24"/>
      <c r="S135" s="24">
        <f t="shared" si="59"/>
        <v>-12.322946175637393</v>
      </c>
      <c r="T135" s="24">
        <f t="shared" si="60"/>
        <v>-12.459752117149673</v>
      </c>
      <c r="U135" s="115"/>
      <c r="V135" s="109">
        <f t="shared" si="61"/>
        <v>-3.211517165005537</v>
      </c>
      <c r="W135" s="109">
        <f t="shared" si="62"/>
        <v>-8.211517165005537</v>
      </c>
      <c r="X135" s="109">
        <f t="shared" si="63"/>
        <v>1.788482834994463</v>
      </c>
      <c r="Y135" s="109">
        <f t="shared" si="64"/>
        <v>-11.147199249394486</v>
      </c>
      <c r="Z135" s="109">
        <f t="shared" si="65"/>
        <v>4.7241649193834121</v>
      </c>
      <c r="AA135" s="109">
        <f t="shared" si="66"/>
        <v>1.0610079575596938</v>
      </c>
      <c r="AB135" s="109">
        <f t="shared" si="67"/>
        <v>-3.9389920424403062</v>
      </c>
      <c r="AC135" s="109">
        <f t="shared" si="68"/>
        <v>6.0610079575596938</v>
      </c>
      <c r="AD135" s="109">
        <f t="shared" si="69"/>
        <v>-26.286548990584826</v>
      </c>
      <c r="AE135" s="109">
        <f t="shared" si="70"/>
        <v>28.40856490570421</v>
      </c>
      <c r="AF135" s="109">
        <f t="shared" si="71"/>
        <v>-2.9702970297029725</v>
      </c>
      <c r="AG135" s="109">
        <f t="shared" si="72"/>
        <v>-7.9702970297029729</v>
      </c>
      <c r="AH135" s="109">
        <f t="shared" si="73"/>
        <v>2.0297029702970275</v>
      </c>
      <c r="AI135" s="109">
        <f t="shared" si="74"/>
        <v>-16.033419481020328</v>
      </c>
      <c r="AJ135" s="109">
        <f t="shared" si="75"/>
        <v>10.092825421614384</v>
      </c>
      <c r="AK135" s="109">
        <f t="shared" si="76"/>
        <v>-3.0219856758152299</v>
      </c>
      <c r="AL135" s="109">
        <f t="shared" si="77"/>
        <v>-8.0219856758152304</v>
      </c>
      <c r="AM135" s="109">
        <f t="shared" si="78"/>
        <v>1.9780143241847701</v>
      </c>
      <c r="AN135" s="109">
        <f t="shared" si="79"/>
        <v>-16.323824860337844</v>
      </c>
      <c r="AO135" s="109">
        <f t="shared" si="80"/>
        <v>10.279853508707383</v>
      </c>
      <c r="AP135" s="27"/>
      <c r="AQ135" s="27"/>
      <c r="AR135" s="27"/>
      <c r="AS135" s="27"/>
      <c r="AT135" s="27"/>
      <c r="AU135" s="27"/>
      <c r="AV135" s="27"/>
      <c r="AW135" s="27"/>
      <c r="AX135" s="27"/>
      <c r="AY135" s="27"/>
      <c r="AZ135" s="27"/>
      <c r="BA135" s="27"/>
      <c r="BB135" s="27"/>
      <c r="BC135" s="27"/>
      <c r="BD135" s="27"/>
      <c r="BE135" s="27"/>
      <c r="BF135" s="27"/>
      <c r="BG135" s="27"/>
      <c r="BH135" s="27"/>
      <c r="BI135" s="27"/>
      <c r="BJ135" s="27"/>
      <c r="BK135" s="27"/>
      <c r="BL135" s="27"/>
      <c r="BM135" s="27"/>
      <c r="BN135" s="27"/>
      <c r="BO135" s="27"/>
      <c r="BP135" s="27"/>
      <c r="BQ135" s="27"/>
      <c r="BR135" s="27"/>
      <c r="BS135" s="27"/>
      <c r="BT135" s="27"/>
      <c r="BU135" s="27"/>
      <c r="BV135" s="27"/>
      <c r="BW135" s="27"/>
      <c r="BX135" s="27"/>
      <c r="BY135" s="27"/>
      <c r="BZ135" s="27"/>
      <c r="CA135" s="27"/>
      <c r="CB135" s="27"/>
      <c r="CC135" s="27"/>
      <c r="CD135" s="27"/>
      <c r="CE135" s="27"/>
      <c r="CF135" s="27"/>
      <c r="CG135" s="27"/>
      <c r="CH135" s="27"/>
      <c r="CI135" s="27"/>
      <c r="CJ135" s="27"/>
      <c r="CK135" s="27"/>
      <c r="CL135" s="27"/>
      <c r="CM135" s="27"/>
      <c r="CN135" s="27"/>
      <c r="CO135" s="27"/>
      <c r="CP135" s="27"/>
      <c r="CQ135" s="27"/>
      <c r="CR135" s="27"/>
      <c r="CS135" s="27"/>
      <c r="CT135" s="27"/>
      <c r="CU135" s="27"/>
      <c r="CV135" s="27"/>
      <c r="CW135" s="27"/>
      <c r="CX135" s="27"/>
      <c r="CY135" s="27"/>
      <c r="CZ135" s="27"/>
      <c r="DA135" s="27"/>
      <c r="DB135" s="27"/>
      <c r="DC135" s="27"/>
      <c r="DD135" s="27"/>
      <c r="DE135" s="27"/>
      <c r="DF135" s="27"/>
      <c r="DG135" s="27"/>
      <c r="DH135" s="27"/>
      <c r="DI135" s="27"/>
      <c r="DJ135" s="27"/>
      <c r="DK135" s="27"/>
      <c r="DL135" s="27"/>
      <c r="DM135" s="27"/>
      <c r="DN135" s="27"/>
      <c r="DO135" s="27"/>
      <c r="DP135" s="27"/>
      <c r="DQ135" s="27"/>
      <c r="DR135" s="27"/>
      <c r="DS135" s="27"/>
      <c r="DT135" s="27"/>
      <c r="DU135" s="27"/>
      <c r="DV135" s="27"/>
      <c r="DW135" s="27"/>
      <c r="DX135" s="27"/>
    </row>
    <row r="136" spans="1:128" s="5" customFormat="1" x14ac:dyDescent="0.25">
      <c r="A136" s="22" t="s">
        <v>34</v>
      </c>
      <c r="B136" s="33" t="s">
        <v>116</v>
      </c>
      <c r="C136" s="22" t="s">
        <v>110</v>
      </c>
      <c r="D136" s="26">
        <v>7</v>
      </c>
      <c r="E136" s="90">
        <v>447.40649999999999</v>
      </c>
      <c r="F136" s="90">
        <f t="shared" si="56"/>
        <v>447.7</v>
      </c>
      <c r="G136" s="149">
        <v>0.2515</v>
      </c>
      <c r="H136" s="149">
        <v>4.2000000000000003E-2</v>
      </c>
      <c r="I136" s="147">
        <f t="shared" si="57"/>
        <v>0.29349999999999998</v>
      </c>
      <c r="J136" s="91">
        <f t="shared" si="58"/>
        <v>655.84062729810648</v>
      </c>
      <c r="K136" s="59"/>
      <c r="L136" s="58">
        <v>448.2</v>
      </c>
      <c r="M136" s="131"/>
      <c r="N136" s="131"/>
      <c r="O136" s="131">
        <v>0.2596</v>
      </c>
      <c r="P136" s="58">
        <v>579.1</v>
      </c>
      <c r="Q136" s="24"/>
      <c r="R136" s="24"/>
      <c r="S136" s="24">
        <f t="shared" si="59"/>
        <v>-11.550255536626912</v>
      </c>
      <c r="T136" s="24">
        <f t="shared" si="60"/>
        <v>-11.701109096314751</v>
      </c>
      <c r="U136" s="115"/>
      <c r="V136" s="109">
        <f t="shared" si="61"/>
        <v>-3.211517165005537</v>
      </c>
      <c r="W136" s="109">
        <f t="shared" si="62"/>
        <v>-8.211517165005537</v>
      </c>
      <c r="X136" s="109">
        <f t="shared" si="63"/>
        <v>1.788482834994463</v>
      </c>
      <c r="Y136" s="109">
        <f t="shared" si="64"/>
        <v>-11.147199249394486</v>
      </c>
      <c r="Z136" s="109">
        <f t="shared" si="65"/>
        <v>4.7241649193834121</v>
      </c>
      <c r="AA136" s="109">
        <f t="shared" si="66"/>
        <v>1.0610079575596938</v>
      </c>
      <c r="AB136" s="109">
        <f t="shared" si="67"/>
        <v>-3.9389920424403062</v>
      </c>
      <c r="AC136" s="109">
        <f t="shared" si="68"/>
        <v>6.0610079575596938</v>
      </c>
      <c r="AD136" s="109">
        <f t="shared" si="69"/>
        <v>-26.286548990584826</v>
      </c>
      <c r="AE136" s="109">
        <f t="shared" si="70"/>
        <v>28.40856490570421</v>
      </c>
      <c r="AF136" s="109">
        <f t="shared" si="71"/>
        <v>-2.9702970297029725</v>
      </c>
      <c r="AG136" s="109">
        <f t="shared" si="72"/>
        <v>-7.9702970297029729</v>
      </c>
      <c r="AH136" s="109">
        <f t="shared" si="73"/>
        <v>2.0297029702970275</v>
      </c>
      <c r="AI136" s="109">
        <f t="shared" si="74"/>
        <v>-16.033419481020328</v>
      </c>
      <c r="AJ136" s="109">
        <f t="shared" si="75"/>
        <v>10.092825421614384</v>
      </c>
      <c r="AK136" s="109">
        <f t="shared" si="76"/>
        <v>-3.0219856758152299</v>
      </c>
      <c r="AL136" s="109">
        <f t="shared" si="77"/>
        <v>-8.0219856758152304</v>
      </c>
      <c r="AM136" s="109">
        <f t="shared" si="78"/>
        <v>1.9780143241847701</v>
      </c>
      <c r="AN136" s="109">
        <f t="shared" si="79"/>
        <v>-16.323824860337844</v>
      </c>
      <c r="AO136" s="109">
        <f t="shared" si="80"/>
        <v>10.279853508707383</v>
      </c>
      <c r="AP136" s="27"/>
      <c r="AQ136" s="27"/>
      <c r="AR136" s="27"/>
      <c r="AS136" s="27"/>
      <c r="AT136" s="27"/>
      <c r="AU136" s="27"/>
      <c r="AV136" s="27"/>
      <c r="AW136" s="27"/>
      <c r="AX136" s="27"/>
      <c r="AY136" s="27"/>
      <c r="AZ136" s="27"/>
      <c r="BA136" s="27"/>
      <c r="BB136" s="27"/>
      <c r="BC136" s="27"/>
      <c r="BD136" s="27"/>
      <c r="BE136" s="27"/>
      <c r="BF136" s="27"/>
      <c r="BG136" s="27"/>
      <c r="BH136" s="27"/>
      <c r="BI136" s="27"/>
      <c r="BJ136" s="27"/>
      <c r="BK136" s="27"/>
      <c r="BL136" s="27"/>
      <c r="BM136" s="27"/>
      <c r="BN136" s="27"/>
      <c r="BO136" s="27"/>
      <c r="BP136" s="27"/>
      <c r="BQ136" s="27"/>
      <c r="BR136" s="27"/>
      <c r="BS136" s="27"/>
      <c r="BT136" s="27"/>
      <c r="BU136" s="27"/>
      <c r="BV136" s="27"/>
      <c r="BW136" s="27"/>
      <c r="BX136" s="27"/>
      <c r="BY136" s="27"/>
      <c r="BZ136" s="27"/>
      <c r="CA136" s="27"/>
      <c r="CB136" s="27"/>
      <c r="CC136" s="27"/>
      <c r="CD136" s="27"/>
      <c r="CE136" s="27"/>
      <c r="CF136" s="27"/>
      <c r="CG136" s="27"/>
      <c r="CH136" s="27"/>
      <c r="CI136" s="27"/>
      <c r="CJ136" s="27"/>
      <c r="CK136" s="27"/>
      <c r="CL136" s="27"/>
      <c r="CM136" s="27"/>
      <c r="CN136" s="27"/>
      <c r="CO136" s="27"/>
      <c r="CP136" s="27"/>
      <c r="CQ136" s="27"/>
      <c r="CR136" s="27"/>
      <c r="CS136" s="27"/>
      <c r="CT136" s="27"/>
      <c r="CU136" s="27"/>
      <c r="CV136" s="27"/>
      <c r="CW136" s="27"/>
      <c r="CX136" s="27"/>
      <c r="CY136" s="27"/>
      <c r="CZ136" s="27"/>
      <c r="DA136" s="27"/>
      <c r="DB136" s="27"/>
      <c r="DC136" s="27"/>
      <c r="DD136" s="27"/>
      <c r="DE136" s="27"/>
      <c r="DF136" s="27"/>
      <c r="DG136" s="27"/>
      <c r="DH136" s="27"/>
      <c r="DI136" s="27"/>
      <c r="DJ136" s="27"/>
      <c r="DK136" s="27"/>
      <c r="DL136" s="27"/>
      <c r="DM136" s="27"/>
      <c r="DN136" s="27"/>
      <c r="DO136" s="27"/>
      <c r="DP136" s="27"/>
      <c r="DQ136" s="27"/>
      <c r="DR136" s="27"/>
      <c r="DS136" s="27"/>
      <c r="DT136" s="27"/>
      <c r="DU136" s="27"/>
      <c r="DV136" s="27"/>
      <c r="DW136" s="27"/>
      <c r="DX136" s="27"/>
    </row>
    <row r="137" spans="1:128" s="5" customFormat="1" x14ac:dyDescent="0.25">
      <c r="A137" s="22" t="s">
        <v>34</v>
      </c>
      <c r="B137" s="33" t="s">
        <v>116</v>
      </c>
      <c r="C137" s="22" t="s">
        <v>110</v>
      </c>
      <c r="D137" s="26">
        <v>8</v>
      </c>
      <c r="E137" s="90">
        <v>447.30210000000005</v>
      </c>
      <c r="F137" s="90">
        <f t="shared" si="56"/>
        <v>447.80000000000007</v>
      </c>
      <c r="G137" s="149">
        <v>0.42380000000000001</v>
      </c>
      <c r="H137" s="149">
        <v>7.4099999999999999E-2</v>
      </c>
      <c r="I137" s="147">
        <f t="shared" si="57"/>
        <v>0.49790000000000001</v>
      </c>
      <c r="J137" s="91">
        <f t="shared" si="58"/>
        <v>1112.6505759567565</v>
      </c>
      <c r="K137" s="59"/>
      <c r="L137" s="58">
        <v>448.4</v>
      </c>
      <c r="M137" s="131"/>
      <c r="N137" s="131"/>
      <c r="O137" s="131">
        <v>0.45069999999999999</v>
      </c>
      <c r="P137" s="63">
        <v>1005</v>
      </c>
      <c r="Q137" s="24"/>
      <c r="R137" s="24"/>
      <c r="S137" s="24">
        <f t="shared" si="59"/>
        <v>-9.4798152239405553</v>
      </c>
      <c r="T137" s="24">
        <f t="shared" si="60"/>
        <v>-9.6751467426499893</v>
      </c>
      <c r="U137" s="115"/>
      <c r="V137" s="109">
        <f t="shared" si="61"/>
        <v>-3.211517165005537</v>
      </c>
      <c r="W137" s="109">
        <f t="shared" si="62"/>
        <v>-8.211517165005537</v>
      </c>
      <c r="X137" s="109">
        <f t="shared" si="63"/>
        <v>1.788482834994463</v>
      </c>
      <c r="Y137" s="109">
        <f t="shared" si="64"/>
        <v>-11.147199249394486</v>
      </c>
      <c r="Z137" s="109">
        <f t="shared" si="65"/>
        <v>4.7241649193834121</v>
      </c>
      <c r="AA137" s="109">
        <f t="shared" si="66"/>
        <v>1.0610079575596938</v>
      </c>
      <c r="AB137" s="109">
        <f t="shared" si="67"/>
        <v>-3.9389920424403062</v>
      </c>
      <c r="AC137" s="109">
        <f t="shared" si="68"/>
        <v>6.0610079575596938</v>
      </c>
      <c r="AD137" s="109">
        <f t="shared" si="69"/>
        <v>-26.286548990584826</v>
      </c>
      <c r="AE137" s="109">
        <f t="shared" si="70"/>
        <v>28.40856490570421</v>
      </c>
      <c r="AF137" s="109">
        <f t="shared" si="71"/>
        <v>-2.9702970297029725</v>
      </c>
      <c r="AG137" s="109">
        <f t="shared" si="72"/>
        <v>-7.9702970297029729</v>
      </c>
      <c r="AH137" s="109">
        <f t="shared" si="73"/>
        <v>2.0297029702970275</v>
      </c>
      <c r="AI137" s="109">
        <f t="shared" si="74"/>
        <v>-16.033419481020328</v>
      </c>
      <c r="AJ137" s="109">
        <f t="shared" si="75"/>
        <v>10.092825421614384</v>
      </c>
      <c r="AK137" s="109">
        <f t="shared" si="76"/>
        <v>-3.0219856758152299</v>
      </c>
      <c r="AL137" s="109">
        <f t="shared" si="77"/>
        <v>-8.0219856758152304</v>
      </c>
      <c r="AM137" s="109">
        <f t="shared" si="78"/>
        <v>1.9780143241847701</v>
      </c>
      <c r="AN137" s="109">
        <f t="shared" si="79"/>
        <v>-16.323824860337844</v>
      </c>
      <c r="AO137" s="109">
        <f t="shared" si="80"/>
        <v>10.279853508707383</v>
      </c>
      <c r="AP137" s="27"/>
      <c r="AQ137" s="27"/>
      <c r="AR137" s="27"/>
      <c r="AS137" s="27"/>
      <c r="AT137" s="27"/>
      <c r="AU137" s="27"/>
      <c r="AV137" s="27"/>
      <c r="AW137" s="27"/>
      <c r="AX137" s="27"/>
      <c r="AY137" s="27"/>
      <c r="AZ137" s="27"/>
      <c r="BA137" s="27"/>
      <c r="BB137" s="27"/>
      <c r="BC137" s="27"/>
      <c r="BD137" s="27"/>
      <c r="BE137" s="27"/>
      <c r="BF137" s="27"/>
      <c r="BG137" s="27"/>
      <c r="BH137" s="27"/>
      <c r="BI137" s="27"/>
      <c r="BJ137" s="27"/>
      <c r="BK137" s="27"/>
      <c r="BL137" s="27"/>
      <c r="BM137" s="27"/>
      <c r="BN137" s="27"/>
      <c r="BO137" s="27"/>
      <c r="BP137" s="27"/>
      <c r="BQ137" s="27"/>
      <c r="BR137" s="27"/>
      <c r="BS137" s="27"/>
      <c r="BT137" s="27"/>
      <c r="BU137" s="27"/>
      <c r="BV137" s="27"/>
      <c r="BW137" s="27"/>
      <c r="BX137" s="27"/>
      <c r="BY137" s="27"/>
      <c r="BZ137" s="27"/>
      <c r="CA137" s="27"/>
      <c r="CB137" s="27"/>
      <c r="CC137" s="27"/>
      <c r="CD137" s="27"/>
      <c r="CE137" s="27"/>
      <c r="CF137" s="27"/>
      <c r="CG137" s="27"/>
      <c r="CH137" s="27"/>
      <c r="CI137" s="27"/>
      <c r="CJ137" s="27"/>
      <c r="CK137" s="27"/>
      <c r="CL137" s="27"/>
      <c r="CM137" s="27"/>
      <c r="CN137" s="27"/>
      <c r="CO137" s="27"/>
      <c r="CP137" s="27"/>
      <c r="CQ137" s="27"/>
      <c r="CR137" s="27"/>
      <c r="CS137" s="27"/>
      <c r="CT137" s="27"/>
      <c r="CU137" s="27"/>
      <c r="CV137" s="27"/>
      <c r="CW137" s="27"/>
      <c r="CX137" s="27"/>
      <c r="CY137" s="27"/>
      <c r="CZ137" s="27"/>
      <c r="DA137" s="27"/>
      <c r="DB137" s="27"/>
      <c r="DC137" s="27"/>
      <c r="DD137" s="27"/>
      <c r="DE137" s="27"/>
      <c r="DF137" s="27"/>
      <c r="DG137" s="27"/>
      <c r="DH137" s="27"/>
      <c r="DI137" s="27"/>
      <c r="DJ137" s="27"/>
      <c r="DK137" s="27"/>
      <c r="DL137" s="27"/>
      <c r="DM137" s="27"/>
      <c r="DN137" s="27"/>
      <c r="DO137" s="27"/>
      <c r="DP137" s="27"/>
      <c r="DQ137" s="27"/>
      <c r="DR137" s="27"/>
      <c r="DS137" s="27"/>
      <c r="DT137" s="27"/>
      <c r="DU137" s="27"/>
      <c r="DV137" s="27"/>
      <c r="DW137" s="27"/>
      <c r="DX137" s="27"/>
    </row>
    <row r="138" spans="1:128" s="5" customFormat="1" x14ac:dyDescent="0.25">
      <c r="A138" s="22" t="s">
        <v>34</v>
      </c>
      <c r="B138" s="33" t="s">
        <v>116</v>
      </c>
      <c r="C138" s="22" t="s">
        <v>110</v>
      </c>
      <c r="D138" s="26">
        <v>9</v>
      </c>
      <c r="E138" s="90">
        <v>447.19909999999993</v>
      </c>
      <c r="F138" s="90">
        <f t="shared" si="56"/>
        <v>448.99999999999989</v>
      </c>
      <c r="G138" s="149">
        <v>1.5506</v>
      </c>
      <c r="H138" s="149">
        <v>0.25030000000000002</v>
      </c>
      <c r="I138" s="147">
        <f t="shared" si="57"/>
        <v>1.8008999999999999</v>
      </c>
      <c r="J138" s="91">
        <f t="shared" si="58"/>
        <v>4020.9546694321739</v>
      </c>
      <c r="K138" s="59"/>
      <c r="L138" s="58">
        <v>449.6</v>
      </c>
      <c r="M138" s="131"/>
      <c r="N138" s="131"/>
      <c r="O138" s="131">
        <v>1.7391000000000001</v>
      </c>
      <c r="P138" s="63">
        <v>3868</v>
      </c>
      <c r="Q138" s="24"/>
      <c r="R138" s="24"/>
      <c r="S138" s="24">
        <f t="shared" si="59"/>
        <v>-3.4316175245710401</v>
      </c>
      <c r="T138" s="24">
        <f t="shared" si="60"/>
        <v>-3.8039391638745741</v>
      </c>
      <c r="U138" s="115"/>
      <c r="V138" s="109">
        <f t="shared" si="61"/>
        <v>-3.211517165005537</v>
      </c>
      <c r="W138" s="109">
        <f t="shared" si="62"/>
        <v>-8.211517165005537</v>
      </c>
      <c r="X138" s="109">
        <f t="shared" si="63"/>
        <v>1.788482834994463</v>
      </c>
      <c r="Y138" s="109">
        <f t="shared" si="64"/>
        <v>-11.147199249394486</v>
      </c>
      <c r="Z138" s="109">
        <f t="shared" si="65"/>
        <v>4.7241649193834121</v>
      </c>
      <c r="AA138" s="109">
        <f t="shared" si="66"/>
        <v>1.0610079575596938</v>
      </c>
      <c r="AB138" s="109">
        <f t="shared" si="67"/>
        <v>-3.9389920424403062</v>
      </c>
      <c r="AC138" s="109">
        <f t="shared" si="68"/>
        <v>6.0610079575596938</v>
      </c>
      <c r="AD138" s="109">
        <f t="shared" si="69"/>
        <v>-26.286548990584826</v>
      </c>
      <c r="AE138" s="109">
        <f t="shared" si="70"/>
        <v>28.40856490570421</v>
      </c>
      <c r="AF138" s="109">
        <f t="shared" si="71"/>
        <v>-2.9702970297029725</v>
      </c>
      <c r="AG138" s="109">
        <f t="shared" si="72"/>
        <v>-7.9702970297029729</v>
      </c>
      <c r="AH138" s="109">
        <f t="shared" si="73"/>
        <v>2.0297029702970275</v>
      </c>
      <c r="AI138" s="109">
        <f t="shared" si="74"/>
        <v>-16.033419481020328</v>
      </c>
      <c r="AJ138" s="109">
        <f t="shared" si="75"/>
        <v>10.092825421614384</v>
      </c>
      <c r="AK138" s="109">
        <f t="shared" si="76"/>
        <v>-3.0219856758152299</v>
      </c>
      <c r="AL138" s="109">
        <f t="shared" si="77"/>
        <v>-8.0219856758152304</v>
      </c>
      <c r="AM138" s="109">
        <f t="shared" si="78"/>
        <v>1.9780143241847701</v>
      </c>
      <c r="AN138" s="109">
        <f t="shared" si="79"/>
        <v>-16.323824860337844</v>
      </c>
      <c r="AO138" s="109">
        <f t="shared" si="80"/>
        <v>10.279853508707383</v>
      </c>
      <c r="AP138" s="27"/>
      <c r="AQ138" s="27"/>
      <c r="AR138" s="27"/>
      <c r="AS138" s="27"/>
      <c r="AT138" s="27"/>
      <c r="AU138" s="27"/>
      <c r="AV138" s="27"/>
      <c r="AW138" s="27"/>
      <c r="AX138" s="27"/>
      <c r="AY138" s="27"/>
      <c r="AZ138" s="27"/>
      <c r="BA138" s="27"/>
      <c r="BB138" s="27"/>
      <c r="BC138" s="27"/>
      <c r="BD138" s="27"/>
      <c r="BE138" s="27"/>
      <c r="BF138" s="27"/>
      <c r="BG138" s="27"/>
      <c r="BH138" s="27"/>
      <c r="BI138" s="27"/>
      <c r="BJ138" s="27"/>
      <c r="BK138" s="27"/>
      <c r="BL138" s="27"/>
      <c r="BM138" s="27"/>
      <c r="BN138" s="27"/>
      <c r="BO138" s="27"/>
      <c r="BP138" s="27"/>
      <c r="BQ138" s="27"/>
      <c r="BR138" s="27"/>
      <c r="BS138" s="27"/>
      <c r="BT138" s="27"/>
      <c r="BU138" s="27"/>
      <c r="BV138" s="27"/>
      <c r="BW138" s="27"/>
      <c r="BX138" s="27"/>
      <c r="BY138" s="27"/>
      <c r="BZ138" s="27"/>
      <c r="CA138" s="27"/>
      <c r="CB138" s="27"/>
      <c r="CC138" s="27"/>
      <c r="CD138" s="27"/>
      <c r="CE138" s="27"/>
      <c r="CF138" s="27"/>
      <c r="CG138" s="27"/>
      <c r="CH138" s="27"/>
      <c r="CI138" s="27"/>
      <c r="CJ138" s="27"/>
      <c r="CK138" s="27"/>
      <c r="CL138" s="27"/>
      <c r="CM138" s="27"/>
      <c r="CN138" s="27"/>
      <c r="CO138" s="27"/>
      <c r="CP138" s="27"/>
      <c r="CQ138" s="27"/>
      <c r="CR138" s="27"/>
      <c r="CS138" s="27"/>
      <c r="CT138" s="27"/>
      <c r="CU138" s="27"/>
      <c r="CV138" s="27"/>
      <c r="CW138" s="27"/>
      <c r="CX138" s="27"/>
      <c r="CY138" s="27"/>
      <c r="CZ138" s="27"/>
      <c r="DA138" s="27"/>
      <c r="DB138" s="27"/>
      <c r="DC138" s="27"/>
      <c r="DD138" s="27"/>
      <c r="DE138" s="27"/>
      <c r="DF138" s="27"/>
      <c r="DG138" s="27"/>
      <c r="DH138" s="27"/>
      <c r="DI138" s="27"/>
      <c r="DJ138" s="27"/>
      <c r="DK138" s="27"/>
      <c r="DL138" s="27"/>
      <c r="DM138" s="27"/>
      <c r="DN138" s="27"/>
      <c r="DO138" s="27"/>
      <c r="DP138" s="27"/>
      <c r="DQ138" s="27"/>
      <c r="DR138" s="27"/>
      <c r="DS138" s="27"/>
      <c r="DT138" s="27"/>
      <c r="DU138" s="27"/>
      <c r="DV138" s="27"/>
      <c r="DW138" s="27"/>
      <c r="DX138" s="27"/>
    </row>
    <row r="139" spans="1:128" s="27" customFormat="1" x14ac:dyDescent="0.25">
      <c r="A139" s="26" t="s">
        <v>83</v>
      </c>
      <c r="B139" s="36" t="s">
        <v>117</v>
      </c>
      <c r="C139" s="124" t="s">
        <v>125</v>
      </c>
      <c r="D139" s="26">
        <v>1</v>
      </c>
      <c r="E139" s="90">
        <v>446.77319999999997</v>
      </c>
      <c r="F139" s="90">
        <f t="shared" si="56"/>
        <v>446.79999999999995</v>
      </c>
      <c r="G139" s="149">
        <v>1.4500000000000001E-2</v>
      </c>
      <c r="H139" s="149">
        <v>1.23E-2</v>
      </c>
      <c r="I139" s="147">
        <f t="shared" si="57"/>
        <v>2.6800000000000001E-2</v>
      </c>
      <c r="J139" s="91">
        <f t="shared" si="58"/>
        <v>59.984335097581223</v>
      </c>
      <c r="K139" s="59">
        <v>447.2</v>
      </c>
      <c r="L139" s="58">
        <v>447.2</v>
      </c>
      <c r="M139" s="131"/>
      <c r="N139" s="131"/>
      <c r="O139" s="131">
        <v>2.4199999999999999E-2</v>
      </c>
      <c r="P139" s="58">
        <v>54.1</v>
      </c>
      <c r="Q139" s="24"/>
      <c r="R139" s="24"/>
      <c r="S139" s="24">
        <f t="shared" si="59"/>
        <v>-9.7014925373134382</v>
      </c>
      <c r="T139" s="24">
        <f t="shared" si="60"/>
        <v>-9.8097863183924794</v>
      </c>
      <c r="U139" s="115"/>
      <c r="V139" s="109">
        <f t="shared" si="61"/>
        <v>-3.211517165005537</v>
      </c>
      <c r="W139" s="109">
        <f t="shared" si="62"/>
        <v>-8.211517165005537</v>
      </c>
      <c r="X139" s="109">
        <f t="shared" si="63"/>
        <v>1.788482834994463</v>
      </c>
      <c r="Y139" s="109">
        <f t="shared" si="64"/>
        <v>-11.147199249394486</v>
      </c>
      <c r="Z139" s="109">
        <f t="shared" si="65"/>
        <v>4.7241649193834121</v>
      </c>
      <c r="AA139" s="109">
        <f t="shared" si="66"/>
        <v>1.0610079575596938</v>
      </c>
      <c r="AB139" s="109">
        <f t="shared" si="67"/>
        <v>-3.9389920424403062</v>
      </c>
      <c r="AC139" s="109">
        <f t="shared" si="68"/>
        <v>6.0610079575596938</v>
      </c>
      <c r="AD139" s="109">
        <f t="shared" si="69"/>
        <v>-26.286548990584826</v>
      </c>
      <c r="AE139" s="109">
        <f t="shared" si="70"/>
        <v>28.40856490570421</v>
      </c>
      <c r="AF139" s="109">
        <f t="shared" si="71"/>
        <v>-2.9702970297029725</v>
      </c>
      <c r="AG139" s="109">
        <f t="shared" si="72"/>
        <v>-7.9702970297029729</v>
      </c>
      <c r="AH139" s="109">
        <f t="shared" si="73"/>
        <v>2.0297029702970275</v>
      </c>
      <c r="AI139" s="109">
        <f t="shared" si="74"/>
        <v>-16.033419481020328</v>
      </c>
      <c r="AJ139" s="109">
        <f t="shared" si="75"/>
        <v>10.092825421614384</v>
      </c>
      <c r="AK139" s="109">
        <f t="shared" si="76"/>
        <v>-3.0219856758152299</v>
      </c>
      <c r="AL139" s="109">
        <f t="shared" si="77"/>
        <v>-8.0219856758152304</v>
      </c>
      <c r="AM139" s="109">
        <f t="shared" si="78"/>
        <v>1.9780143241847701</v>
      </c>
      <c r="AN139" s="109">
        <f t="shared" si="79"/>
        <v>-16.323824860337844</v>
      </c>
      <c r="AO139" s="109">
        <f t="shared" si="80"/>
        <v>10.279853508707383</v>
      </c>
    </row>
    <row r="140" spans="1:128" s="27" customFormat="1" x14ac:dyDescent="0.25">
      <c r="A140" s="26" t="s">
        <v>83</v>
      </c>
      <c r="B140" s="36" t="s">
        <v>117</v>
      </c>
      <c r="C140" s="124" t="s">
        <v>125</v>
      </c>
      <c r="D140" s="26">
        <v>2</v>
      </c>
      <c r="E140" s="90">
        <v>445.96269999999998</v>
      </c>
      <c r="F140" s="90">
        <f t="shared" si="56"/>
        <v>446</v>
      </c>
      <c r="G140" s="149">
        <v>2.64E-2</v>
      </c>
      <c r="H140" s="149">
        <v>1.09E-2</v>
      </c>
      <c r="I140" s="147">
        <f t="shared" si="57"/>
        <v>3.73E-2</v>
      </c>
      <c r="J140" s="91">
        <f t="shared" si="58"/>
        <v>83.63664209398712</v>
      </c>
      <c r="K140" s="59">
        <v>446.3</v>
      </c>
      <c r="L140" s="58">
        <v>446.3</v>
      </c>
      <c r="M140" s="131"/>
      <c r="N140" s="131"/>
      <c r="O140" s="131">
        <v>3.4599999999999999E-2</v>
      </c>
      <c r="P140" s="58">
        <v>77.5</v>
      </c>
      <c r="Q140" s="24"/>
      <c r="R140" s="24"/>
      <c r="S140" s="24">
        <f t="shared" si="59"/>
        <v>-7.2386058981233274</v>
      </c>
      <c r="T140" s="24">
        <f t="shared" si="60"/>
        <v>-7.3372650316245789</v>
      </c>
      <c r="U140" s="115"/>
      <c r="V140" s="109">
        <f t="shared" si="61"/>
        <v>-3.211517165005537</v>
      </c>
      <c r="W140" s="109">
        <f t="shared" si="62"/>
        <v>-8.211517165005537</v>
      </c>
      <c r="X140" s="109">
        <f t="shared" si="63"/>
        <v>1.788482834994463</v>
      </c>
      <c r="Y140" s="109">
        <f t="shared" si="64"/>
        <v>-11.147199249394486</v>
      </c>
      <c r="Z140" s="109">
        <f t="shared" si="65"/>
        <v>4.7241649193834121</v>
      </c>
      <c r="AA140" s="109">
        <f t="shared" si="66"/>
        <v>1.0610079575596938</v>
      </c>
      <c r="AB140" s="109">
        <f t="shared" si="67"/>
        <v>-3.9389920424403062</v>
      </c>
      <c r="AC140" s="109">
        <f t="shared" si="68"/>
        <v>6.0610079575596938</v>
      </c>
      <c r="AD140" s="109">
        <f t="shared" si="69"/>
        <v>-26.286548990584826</v>
      </c>
      <c r="AE140" s="109">
        <f t="shared" si="70"/>
        <v>28.40856490570421</v>
      </c>
      <c r="AF140" s="109">
        <f t="shared" si="71"/>
        <v>-2.9702970297029725</v>
      </c>
      <c r="AG140" s="109">
        <f t="shared" si="72"/>
        <v>-7.9702970297029729</v>
      </c>
      <c r="AH140" s="109">
        <f t="shared" si="73"/>
        <v>2.0297029702970275</v>
      </c>
      <c r="AI140" s="109">
        <f t="shared" si="74"/>
        <v>-16.033419481020328</v>
      </c>
      <c r="AJ140" s="109">
        <f t="shared" si="75"/>
        <v>10.092825421614384</v>
      </c>
      <c r="AK140" s="109">
        <f t="shared" si="76"/>
        <v>-3.0219856758152299</v>
      </c>
      <c r="AL140" s="109">
        <f t="shared" si="77"/>
        <v>-8.0219856758152304</v>
      </c>
      <c r="AM140" s="109">
        <f t="shared" si="78"/>
        <v>1.9780143241847701</v>
      </c>
      <c r="AN140" s="109">
        <f t="shared" si="79"/>
        <v>-16.323824860337844</v>
      </c>
      <c r="AO140" s="109">
        <f t="shared" si="80"/>
        <v>10.279853508707383</v>
      </c>
    </row>
    <row r="141" spans="1:128" s="27" customFormat="1" x14ac:dyDescent="0.25">
      <c r="A141" s="26" t="s">
        <v>83</v>
      </c>
      <c r="B141" s="36" t="s">
        <v>117</v>
      </c>
      <c r="C141" s="124" t="s">
        <v>125</v>
      </c>
      <c r="D141" s="26">
        <v>3</v>
      </c>
      <c r="E141" s="90">
        <v>446.36010000000005</v>
      </c>
      <c r="F141" s="90">
        <f t="shared" si="56"/>
        <v>446.40000000000009</v>
      </c>
      <c r="G141" s="149">
        <v>2.8899999999999999E-2</v>
      </c>
      <c r="H141" s="149">
        <v>1.0999999999999999E-2</v>
      </c>
      <c r="I141" s="147">
        <f t="shared" si="57"/>
        <v>3.9899999999999998E-2</v>
      </c>
      <c r="J141" s="91">
        <f t="shared" si="58"/>
        <v>89.386694925204921</v>
      </c>
      <c r="K141" s="59">
        <v>446.8</v>
      </c>
      <c r="L141" s="58">
        <v>446.8</v>
      </c>
      <c r="M141" s="131"/>
      <c r="N141" s="131"/>
      <c r="O141" s="131">
        <v>3.7999999999999999E-2</v>
      </c>
      <c r="P141" s="58">
        <v>85.1</v>
      </c>
      <c r="Q141" s="24"/>
      <c r="R141" s="24"/>
      <c r="S141" s="24">
        <f t="shared" si="59"/>
        <v>-4.7619047619047592</v>
      </c>
      <c r="T141" s="24">
        <f t="shared" si="60"/>
        <v>-4.7956744891304632</v>
      </c>
      <c r="U141" s="115"/>
      <c r="V141" s="109">
        <f t="shared" si="61"/>
        <v>-3.211517165005537</v>
      </c>
      <c r="W141" s="109">
        <f t="shared" si="62"/>
        <v>-8.211517165005537</v>
      </c>
      <c r="X141" s="109">
        <f t="shared" si="63"/>
        <v>1.788482834994463</v>
      </c>
      <c r="Y141" s="109">
        <f t="shared" si="64"/>
        <v>-11.147199249394486</v>
      </c>
      <c r="Z141" s="109">
        <f t="shared" si="65"/>
        <v>4.7241649193834121</v>
      </c>
      <c r="AA141" s="109">
        <f t="shared" si="66"/>
        <v>1.0610079575596938</v>
      </c>
      <c r="AB141" s="109">
        <f t="shared" si="67"/>
        <v>-3.9389920424403062</v>
      </c>
      <c r="AC141" s="109">
        <f t="shared" si="68"/>
        <v>6.0610079575596938</v>
      </c>
      <c r="AD141" s="109">
        <f t="shared" si="69"/>
        <v>-26.286548990584826</v>
      </c>
      <c r="AE141" s="109">
        <f t="shared" si="70"/>
        <v>28.40856490570421</v>
      </c>
      <c r="AF141" s="109">
        <f t="shared" si="71"/>
        <v>-2.9702970297029725</v>
      </c>
      <c r="AG141" s="109">
        <f t="shared" si="72"/>
        <v>-7.9702970297029729</v>
      </c>
      <c r="AH141" s="109">
        <f t="shared" si="73"/>
        <v>2.0297029702970275</v>
      </c>
      <c r="AI141" s="109">
        <f t="shared" si="74"/>
        <v>-16.033419481020328</v>
      </c>
      <c r="AJ141" s="109">
        <f t="shared" si="75"/>
        <v>10.092825421614384</v>
      </c>
      <c r="AK141" s="109">
        <f t="shared" si="76"/>
        <v>-3.0219856758152299</v>
      </c>
      <c r="AL141" s="109">
        <f t="shared" si="77"/>
        <v>-8.0219856758152304</v>
      </c>
      <c r="AM141" s="109">
        <f t="shared" si="78"/>
        <v>1.9780143241847701</v>
      </c>
      <c r="AN141" s="109">
        <f t="shared" si="79"/>
        <v>-16.323824860337844</v>
      </c>
      <c r="AO141" s="109">
        <f t="shared" si="80"/>
        <v>10.279853508707383</v>
      </c>
    </row>
    <row r="142" spans="1:128" s="27" customFormat="1" x14ac:dyDescent="0.25">
      <c r="A142" s="26" t="s">
        <v>83</v>
      </c>
      <c r="B142" s="36" t="s">
        <v>117</v>
      </c>
      <c r="C142" s="124" t="s">
        <v>125</v>
      </c>
      <c r="D142" s="26">
        <v>4</v>
      </c>
      <c r="E142" s="90">
        <v>447.53840000000002</v>
      </c>
      <c r="F142" s="90">
        <f t="shared" si="56"/>
        <v>447.6</v>
      </c>
      <c r="G142" s="149">
        <v>5.0799999999999998E-2</v>
      </c>
      <c r="H142" s="149">
        <v>1.0800000000000001E-2</v>
      </c>
      <c r="I142" s="147">
        <f t="shared" si="57"/>
        <v>6.1600000000000002E-2</v>
      </c>
      <c r="J142" s="91">
        <f t="shared" si="58"/>
        <v>137.63467115589532</v>
      </c>
      <c r="K142" s="59">
        <v>447.9</v>
      </c>
      <c r="L142" s="58">
        <v>447.9</v>
      </c>
      <c r="M142" s="131"/>
      <c r="N142" s="131"/>
      <c r="O142" s="131">
        <v>5.8099999999999999E-2</v>
      </c>
      <c r="P142" s="58">
        <v>129.69999999999999</v>
      </c>
      <c r="Q142" s="24"/>
      <c r="R142" s="24"/>
      <c r="S142" s="24">
        <f t="shared" si="59"/>
        <v>-5.6818181818181861</v>
      </c>
      <c r="T142" s="24">
        <f t="shared" si="60"/>
        <v>-5.7650235142480399</v>
      </c>
      <c r="U142" s="115"/>
      <c r="V142" s="109">
        <f t="shared" si="61"/>
        <v>-3.211517165005537</v>
      </c>
      <c r="W142" s="109">
        <f t="shared" si="62"/>
        <v>-8.211517165005537</v>
      </c>
      <c r="X142" s="109">
        <f t="shared" si="63"/>
        <v>1.788482834994463</v>
      </c>
      <c r="Y142" s="109">
        <f t="shared" si="64"/>
        <v>-11.147199249394486</v>
      </c>
      <c r="Z142" s="109">
        <f t="shared" si="65"/>
        <v>4.7241649193834121</v>
      </c>
      <c r="AA142" s="109">
        <f t="shared" si="66"/>
        <v>1.0610079575596938</v>
      </c>
      <c r="AB142" s="109">
        <f t="shared" si="67"/>
        <v>-3.9389920424403062</v>
      </c>
      <c r="AC142" s="109">
        <f t="shared" si="68"/>
        <v>6.0610079575596938</v>
      </c>
      <c r="AD142" s="109">
        <f t="shared" si="69"/>
        <v>-26.286548990584826</v>
      </c>
      <c r="AE142" s="109">
        <f t="shared" si="70"/>
        <v>28.40856490570421</v>
      </c>
      <c r="AF142" s="109">
        <f t="shared" si="71"/>
        <v>-2.9702970297029725</v>
      </c>
      <c r="AG142" s="109">
        <f t="shared" si="72"/>
        <v>-7.9702970297029729</v>
      </c>
      <c r="AH142" s="109">
        <f t="shared" si="73"/>
        <v>2.0297029702970275</v>
      </c>
      <c r="AI142" s="109">
        <f t="shared" si="74"/>
        <v>-16.033419481020328</v>
      </c>
      <c r="AJ142" s="109">
        <f t="shared" si="75"/>
        <v>10.092825421614384</v>
      </c>
      <c r="AK142" s="109">
        <f t="shared" si="76"/>
        <v>-3.0219856758152299</v>
      </c>
      <c r="AL142" s="109">
        <f t="shared" si="77"/>
        <v>-8.0219856758152304</v>
      </c>
      <c r="AM142" s="109">
        <f t="shared" si="78"/>
        <v>1.9780143241847701</v>
      </c>
      <c r="AN142" s="109">
        <f t="shared" si="79"/>
        <v>-16.323824860337844</v>
      </c>
      <c r="AO142" s="109">
        <f t="shared" si="80"/>
        <v>10.279853508707383</v>
      </c>
    </row>
    <row r="143" spans="1:128" s="27" customFormat="1" x14ac:dyDescent="0.25">
      <c r="A143" s="26" t="s">
        <v>83</v>
      </c>
      <c r="B143" s="36" t="s">
        <v>117</v>
      </c>
      <c r="C143" s="124" t="s">
        <v>125</v>
      </c>
      <c r="D143" s="26">
        <v>5</v>
      </c>
      <c r="E143" s="90">
        <v>447.09779999999995</v>
      </c>
      <c r="F143" s="90">
        <f t="shared" si="56"/>
        <v>447.19999999999993</v>
      </c>
      <c r="G143" s="149">
        <v>8.6499999999999994E-2</v>
      </c>
      <c r="H143" s="149">
        <v>1.5699999999999999E-2</v>
      </c>
      <c r="I143" s="147">
        <f t="shared" si="57"/>
        <v>0.10219999999999999</v>
      </c>
      <c r="J143" s="91">
        <f t="shared" si="58"/>
        <v>228.56561757410458</v>
      </c>
      <c r="K143" s="59">
        <v>446.3</v>
      </c>
      <c r="L143" s="58">
        <v>446.3</v>
      </c>
      <c r="M143" s="131"/>
      <c r="N143" s="131"/>
      <c r="O143" s="131">
        <v>9.7900000000000001E-2</v>
      </c>
      <c r="P143" s="58">
        <v>219.4</v>
      </c>
      <c r="Q143" s="24"/>
      <c r="R143" s="24"/>
      <c r="S143" s="24">
        <f t="shared" si="59"/>
        <v>-4.2074363992172064</v>
      </c>
      <c r="T143" s="24">
        <f t="shared" si="60"/>
        <v>-4.0100596368712083</v>
      </c>
      <c r="U143" s="115"/>
      <c r="V143" s="109">
        <f t="shared" si="61"/>
        <v>-3.211517165005537</v>
      </c>
      <c r="W143" s="109">
        <f t="shared" si="62"/>
        <v>-8.211517165005537</v>
      </c>
      <c r="X143" s="109">
        <f t="shared" si="63"/>
        <v>1.788482834994463</v>
      </c>
      <c r="Y143" s="109">
        <f t="shared" si="64"/>
        <v>-11.147199249394486</v>
      </c>
      <c r="Z143" s="109">
        <f t="shared" si="65"/>
        <v>4.7241649193834121</v>
      </c>
      <c r="AA143" s="109">
        <f t="shared" si="66"/>
        <v>1.0610079575596938</v>
      </c>
      <c r="AB143" s="109">
        <f t="shared" si="67"/>
        <v>-3.9389920424403062</v>
      </c>
      <c r="AC143" s="109">
        <f t="shared" si="68"/>
        <v>6.0610079575596938</v>
      </c>
      <c r="AD143" s="109">
        <f t="shared" si="69"/>
        <v>-26.286548990584826</v>
      </c>
      <c r="AE143" s="109">
        <f t="shared" si="70"/>
        <v>28.40856490570421</v>
      </c>
      <c r="AF143" s="109">
        <f t="shared" si="71"/>
        <v>-2.9702970297029725</v>
      </c>
      <c r="AG143" s="109">
        <f t="shared" si="72"/>
        <v>-7.9702970297029729</v>
      </c>
      <c r="AH143" s="109">
        <f t="shared" si="73"/>
        <v>2.0297029702970275</v>
      </c>
      <c r="AI143" s="109">
        <f t="shared" si="74"/>
        <v>-16.033419481020328</v>
      </c>
      <c r="AJ143" s="109">
        <f t="shared" si="75"/>
        <v>10.092825421614384</v>
      </c>
      <c r="AK143" s="109">
        <f t="shared" si="76"/>
        <v>-3.0219856758152299</v>
      </c>
      <c r="AL143" s="109">
        <f t="shared" si="77"/>
        <v>-8.0219856758152304</v>
      </c>
      <c r="AM143" s="109">
        <f t="shared" si="78"/>
        <v>1.9780143241847701</v>
      </c>
      <c r="AN143" s="109">
        <f t="shared" si="79"/>
        <v>-16.323824860337844</v>
      </c>
      <c r="AO143" s="109">
        <f t="shared" si="80"/>
        <v>10.279853508707383</v>
      </c>
    </row>
    <row r="144" spans="1:128" s="27" customFormat="1" x14ac:dyDescent="0.25">
      <c r="A144" s="26" t="s">
        <v>83</v>
      </c>
      <c r="B144" s="36" t="s">
        <v>117</v>
      </c>
      <c r="C144" s="124" t="s">
        <v>125</v>
      </c>
      <c r="D144" s="26">
        <v>6</v>
      </c>
      <c r="E144" s="90">
        <v>447.24239999999998</v>
      </c>
      <c r="F144" s="90">
        <f t="shared" si="56"/>
        <v>447.4</v>
      </c>
      <c r="G144" s="149">
        <v>0.13469999999999999</v>
      </c>
      <c r="H144" s="149">
        <v>2.29E-2</v>
      </c>
      <c r="I144" s="147">
        <f t="shared" si="57"/>
        <v>0.15759999999999999</v>
      </c>
      <c r="J144" s="91">
        <f t="shared" si="58"/>
        <v>352.33476344213511</v>
      </c>
      <c r="K144" s="59">
        <v>447.7</v>
      </c>
      <c r="L144" s="58">
        <v>447.7</v>
      </c>
      <c r="M144" s="131"/>
      <c r="N144" s="131"/>
      <c r="O144" s="131">
        <v>0.153</v>
      </c>
      <c r="P144" s="58">
        <v>341.8</v>
      </c>
      <c r="Q144" s="24"/>
      <c r="R144" s="24"/>
      <c r="S144" s="24">
        <f t="shared" si="59"/>
        <v>-2.9187817258883206</v>
      </c>
      <c r="T144" s="24">
        <f t="shared" si="60"/>
        <v>-2.9899869485530495</v>
      </c>
      <c r="U144" s="115"/>
      <c r="V144" s="109">
        <f t="shared" si="61"/>
        <v>-3.211517165005537</v>
      </c>
      <c r="W144" s="109">
        <f t="shared" si="62"/>
        <v>-8.211517165005537</v>
      </c>
      <c r="X144" s="109">
        <f t="shared" si="63"/>
        <v>1.788482834994463</v>
      </c>
      <c r="Y144" s="109">
        <f t="shared" si="64"/>
        <v>-11.147199249394486</v>
      </c>
      <c r="Z144" s="109">
        <f t="shared" si="65"/>
        <v>4.7241649193834121</v>
      </c>
      <c r="AA144" s="109">
        <f t="shared" si="66"/>
        <v>1.0610079575596938</v>
      </c>
      <c r="AB144" s="109">
        <f t="shared" si="67"/>
        <v>-3.9389920424403062</v>
      </c>
      <c r="AC144" s="109">
        <f t="shared" si="68"/>
        <v>6.0610079575596938</v>
      </c>
      <c r="AD144" s="109">
        <f t="shared" si="69"/>
        <v>-26.286548990584826</v>
      </c>
      <c r="AE144" s="109">
        <f t="shared" si="70"/>
        <v>28.40856490570421</v>
      </c>
      <c r="AF144" s="109">
        <f t="shared" si="71"/>
        <v>-2.9702970297029725</v>
      </c>
      <c r="AG144" s="109">
        <f t="shared" si="72"/>
        <v>-7.9702970297029729</v>
      </c>
      <c r="AH144" s="109">
        <f t="shared" si="73"/>
        <v>2.0297029702970275</v>
      </c>
      <c r="AI144" s="109">
        <f t="shared" si="74"/>
        <v>-16.033419481020328</v>
      </c>
      <c r="AJ144" s="109">
        <f t="shared" si="75"/>
        <v>10.092825421614384</v>
      </c>
      <c r="AK144" s="109">
        <f t="shared" si="76"/>
        <v>-3.0219856758152299</v>
      </c>
      <c r="AL144" s="109">
        <f t="shared" si="77"/>
        <v>-8.0219856758152304</v>
      </c>
      <c r="AM144" s="109">
        <f t="shared" si="78"/>
        <v>1.9780143241847701</v>
      </c>
      <c r="AN144" s="109">
        <f t="shared" si="79"/>
        <v>-16.323824860337844</v>
      </c>
      <c r="AO144" s="109">
        <f t="shared" si="80"/>
        <v>10.279853508707383</v>
      </c>
    </row>
    <row r="145" spans="1:128" s="27" customFormat="1" x14ac:dyDescent="0.25">
      <c r="A145" s="26" t="s">
        <v>83</v>
      </c>
      <c r="B145" s="36" t="s">
        <v>117</v>
      </c>
      <c r="C145" s="124" t="s">
        <v>125</v>
      </c>
      <c r="D145" s="26">
        <v>7</v>
      </c>
      <c r="E145" s="90">
        <v>446.60719999999998</v>
      </c>
      <c r="F145" s="90">
        <f t="shared" si="56"/>
        <v>446.9</v>
      </c>
      <c r="G145" s="149">
        <v>0.25209999999999999</v>
      </c>
      <c r="H145" s="149">
        <v>4.07E-2</v>
      </c>
      <c r="I145" s="147">
        <f t="shared" si="57"/>
        <v>0.2928</v>
      </c>
      <c r="J145" s="91">
        <f t="shared" si="58"/>
        <v>655.44750801803377</v>
      </c>
      <c r="K145" s="59">
        <v>447.3</v>
      </c>
      <c r="L145" s="58">
        <v>447.3</v>
      </c>
      <c r="M145" s="131"/>
      <c r="N145" s="131"/>
      <c r="O145" s="131">
        <v>0.28710000000000002</v>
      </c>
      <c r="P145" s="58">
        <v>641.9</v>
      </c>
      <c r="Q145" s="24"/>
      <c r="R145" s="24"/>
      <c r="S145" s="24">
        <f t="shared" si="59"/>
        <v>-1.9467213114754041</v>
      </c>
      <c r="T145" s="24">
        <f t="shared" si="60"/>
        <v>-2.0669096841941235</v>
      </c>
      <c r="U145" s="115"/>
      <c r="V145" s="109">
        <f t="shared" si="61"/>
        <v>-3.211517165005537</v>
      </c>
      <c r="W145" s="109">
        <f t="shared" si="62"/>
        <v>-8.211517165005537</v>
      </c>
      <c r="X145" s="109">
        <f t="shared" si="63"/>
        <v>1.788482834994463</v>
      </c>
      <c r="Y145" s="109">
        <f t="shared" si="64"/>
        <v>-11.147199249394486</v>
      </c>
      <c r="Z145" s="109">
        <f t="shared" si="65"/>
        <v>4.7241649193834121</v>
      </c>
      <c r="AA145" s="109">
        <f t="shared" si="66"/>
        <v>1.0610079575596938</v>
      </c>
      <c r="AB145" s="109">
        <f t="shared" si="67"/>
        <v>-3.9389920424403062</v>
      </c>
      <c r="AC145" s="109">
        <f t="shared" si="68"/>
        <v>6.0610079575596938</v>
      </c>
      <c r="AD145" s="109">
        <f t="shared" si="69"/>
        <v>-26.286548990584826</v>
      </c>
      <c r="AE145" s="109">
        <f t="shared" si="70"/>
        <v>28.40856490570421</v>
      </c>
      <c r="AF145" s="109">
        <f t="shared" si="71"/>
        <v>-2.9702970297029725</v>
      </c>
      <c r="AG145" s="109">
        <f t="shared" si="72"/>
        <v>-7.9702970297029729</v>
      </c>
      <c r="AH145" s="109">
        <f t="shared" si="73"/>
        <v>2.0297029702970275</v>
      </c>
      <c r="AI145" s="109">
        <f t="shared" si="74"/>
        <v>-16.033419481020328</v>
      </c>
      <c r="AJ145" s="109">
        <f t="shared" si="75"/>
        <v>10.092825421614384</v>
      </c>
      <c r="AK145" s="109">
        <f t="shared" si="76"/>
        <v>-3.0219856758152299</v>
      </c>
      <c r="AL145" s="109">
        <f t="shared" si="77"/>
        <v>-8.0219856758152304</v>
      </c>
      <c r="AM145" s="109">
        <f t="shared" si="78"/>
        <v>1.9780143241847701</v>
      </c>
      <c r="AN145" s="109">
        <f t="shared" si="79"/>
        <v>-16.323824860337844</v>
      </c>
      <c r="AO145" s="109">
        <f t="shared" si="80"/>
        <v>10.279853508707383</v>
      </c>
    </row>
    <row r="146" spans="1:128" s="27" customFormat="1" x14ac:dyDescent="0.25">
      <c r="A146" s="26" t="s">
        <v>83</v>
      </c>
      <c r="B146" s="36" t="s">
        <v>117</v>
      </c>
      <c r="C146" s="124" t="s">
        <v>125</v>
      </c>
      <c r="D146" s="26">
        <v>8</v>
      </c>
      <c r="E146" s="90">
        <v>447.80000000000007</v>
      </c>
      <c r="F146" s="90">
        <f t="shared" si="56"/>
        <v>448.30000000000007</v>
      </c>
      <c r="G146" s="149">
        <v>0.42399999999999999</v>
      </c>
      <c r="H146" s="149">
        <v>7.5999999999999998E-2</v>
      </c>
      <c r="I146" s="147">
        <f t="shared" si="57"/>
        <v>0.5</v>
      </c>
      <c r="J146" s="91">
        <f t="shared" si="58"/>
        <v>1116.0996128737506</v>
      </c>
      <c r="K146" s="59">
        <v>448.6</v>
      </c>
      <c r="L146" s="58">
        <v>448.6</v>
      </c>
      <c r="M146" s="131"/>
      <c r="N146" s="131"/>
      <c r="O146" s="131">
        <v>0.49170000000000003</v>
      </c>
      <c r="P146" s="58">
        <v>1096.0999999999999</v>
      </c>
      <c r="Q146" s="24"/>
      <c r="R146" s="24"/>
      <c r="S146" s="24">
        <f t="shared" si="59"/>
        <v>-1.6599999999999948</v>
      </c>
      <c r="T146" s="24">
        <f t="shared" si="60"/>
        <v>-1.7919200618890467</v>
      </c>
      <c r="U146" s="115"/>
      <c r="V146" s="109">
        <f t="shared" si="61"/>
        <v>-3.211517165005537</v>
      </c>
      <c r="W146" s="109">
        <f t="shared" si="62"/>
        <v>-8.211517165005537</v>
      </c>
      <c r="X146" s="109">
        <f t="shared" si="63"/>
        <v>1.788482834994463</v>
      </c>
      <c r="Y146" s="109">
        <f t="shared" si="64"/>
        <v>-11.147199249394486</v>
      </c>
      <c r="Z146" s="109">
        <f t="shared" si="65"/>
        <v>4.7241649193834121</v>
      </c>
      <c r="AA146" s="109">
        <f t="shared" si="66"/>
        <v>1.0610079575596938</v>
      </c>
      <c r="AB146" s="109">
        <f t="shared" si="67"/>
        <v>-3.9389920424403062</v>
      </c>
      <c r="AC146" s="109">
        <f t="shared" si="68"/>
        <v>6.0610079575596938</v>
      </c>
      <c r="AD146" s="109">
        <f t="shared" si="69"/>
        <v>-26.286548990584826</v>
      </c>
      <c r="AE146" s="109">
        <f t="shared" si="70"/>
        <v>28.40856490570421</v>
      </c>
      <c r="AF146" s="109">
        <f t="shared" si="71"/>
        <v>-2.9702970297029725</v>
      </c>
      <c r="AG146" s="109">
        <f t="shared" si="72"/>
        <v>-7.9702970297029729</v>
      </c>
      <c r="AH146" s="109">
        <f t="shared" si="73"/>
        <v>2.0297029702970275</v>
      </c>
      <c r="AI146" s="109">
        <f t="shared" si="74"/>
        <v>-16.033419481020328</v>
      </c>
      <c r="AJ146" s="109">
        <f t="shared" si="75"/>
        <v>10.092825421614384</v>
      </c>
      <c r="AK146" s="109">
        <f t="shared" si="76"/>
        <v>-3.0219856758152299</v>
      </c>
      <c r="AL146" s="109">
        <f t="shared" si="77"/>
        <v>-8.0219856758152304</v>
      </c>
      <c r="AM146" s="109">
        <f t="shared" si="78"/>
        <v>1.9780143241847701</v>
      </c>
      <c r="AN146" s="109">
        <f t="shared" si="79"/>
        <v>-16.323824860337844</v>
      </c>
      <c r="AO146" s="109">
        <f t="shared" si="80"/>
        <v>10.279853508707383</v>
      </c>
    </row>
    <row r="147" spans="1:128" s="27" customFormat="1" x14ac:dyDescent="0.25">
      <c r="A147" s="26" t="s">
        <v>83</v>
      </c>
      <c r="B147" s="36" t="s">
        <v>117</v>
      </c>
      <c r="C147" s="124" t="s">
        <v>125</v>
      </c>
      <c r="D147" s="26">
        <v>9</v>
      </c>
      <c r="E147" s="90">
        <v>447.89380000000006</v>
      </c>
      <c r="F147" s="90">
        <f t="shared" si="56"/>
        <v>449.70000000000005</v>
      </c>
      <c r="G147" s="149">
        <v>1.5516000000000001</v>
      </c>
      <c r="H147" s="149">
        <v>0.25459999999999999</v>
      </c>
      <c r="I147" s="147">
        <f t="shared" si="57"/>
        <v>1.8062</v>
      </c>
      <c r="J147" s="91">
        <f t="shared" si="58"/>
        <v>4026.5247485911605</v>
      </c>
      <c r="K147" s="59">
        <v>450.1</v>
      </c>
      <c r="L147" s="58">
        <v>450.1</v>
      </c>
      <c r="M147" s="131"/>
      <c r="N147" s="131"/>
      <c r="O147" s="131">
        <v>1.7924</v>
      </c>
      <c r="P147" s="58">
        <v>3982.2</v>
      </c>
      <c r="Q147" s="24"/>
      <c r="R147" s="24"/>
      <c r="S147" s="24">
        <f t="shared" si="59"/>
        <v>-0.76403499058797664</v>
      </c>
      <c r="T147" s="24">
        <f t="shared" si="60"/>
        <v>-1.1008189781192681</v>
      </c>
      <c r="U147" s="115"/>
      <c r="V147" s="109">
        <f t="shared" si="61"/>
        <v>-3.211517165005537</v>
      </c>
      <c r="W147" s="109">
        <f t="shared" si="62"/>
        <v>-8.211517165005537</v>
      </c>
      <c r="X147" s="109">
        <f t="shared" si="63"/>
        <v>1.788482834994463</v>
      </c>
      <c r="Y147" s="109">
        <f t="shared" si="64"/>
        <v>-11.147199249394486</v>
      </c>
      <c r="Z147" s="109">
        <f t="shared" si="65"/>
        <v>4.7241649193834121</v>
      </c>
      <c r="AA147" s="109">
        <f t="shared" si="66"/>
        <v>1.0610079575596938</v>
      </c>
      <c r="AB147" s="109">
        <f t="shared" si="67"/>
        <v>-3.9389920424403062</v>
      </c>
      <c r="AC147" s="109">
        <f t="shared" si="68"/>
        <v>6.0610079575596938</v>
      </c>
      <c r="AD147" s="109">
        <f t="shared" si="69"/>
        <v>-26.286548990584826</v>
      </c>
      <c r="AE147" s="109">
        <f t="shared" si="70"/>
        <v>28.40856490570421</v>
      </c>
      <c r="AF147" s="109">
        <f t="shared" si="71"/>
        <v>-2.9702970297029725</v>
      </c>
      <c r="AG147" s="109">
        <f t="shared" si="72"/>
        <v>-7.9702970297029729</v>
      </c>
      <c r="AH147" s="109">
        <f t="shared" si="73"/>
        <v>2.0297029702970275</v>
      </c>
      <c r="AI147" s="109">
        <f t="shared" si="74"/>
        <v>-16.033419481020328</v>
      </c>
      <c r="AJ147" s="109">
        <f t="shared" si="75"/>
        <v>10.092825421614384</v>
      </c>
      <c r="AK147" s="109">
        <f t="shared" si="76"/>
        <v>-3.0219856758152299</v>
      </c>
      <c r="AL147" s="109">
        <f t="shared" si="77"/>
        <v>-8.0219856758152304</v>
      </c>
      <c r="AM147" s="109">
        <f t="shared" si="78"/>
        <v>1.9780143241847701</v>
      </c>
      <c r="AN147" s="109">
        <f t="shared" si="79"/>
        <v>-16.323824860337844</v>
      </c>
      <c r="AO147" s="109">
        <f t="shared" si="80"/>
        <v>10.279853508707383</v>
      </c>
    </row>
    <row r="148" spans="1:128" s="5" customFormat="1" x14ac:dyDescent="0.25">
      <c r="A148" s="23" t="s">
        <v>37</v>
      </c>
      <c r="B148" s="33" t="s">
        <v>118</v>
      </c>
      <c r="C148" s="123" t="s">
        <v>143</v>
      </c>
      <c r="D148" s="26">
        <v>1</v>
      </c>
      <c r="E148" s="90">
        <v>447.28210000000001</v>
      </c>
      <c r="F148" s="90">
        <f t="shared" si="56"/>
        <v>447.3</v>
      </c>
      <c r="G148" s="149">
        <v>9.1000000000000004E-3</v>
      </c>
      <c r="H148" s="149">
        <v>8.8000000000000005E-3</v>
      </c>
      <c r="I148" s="147">
        <f t="shared" si="57"/>
        <v>1.7899999999999999E-2</v>
      </c>
      <c r="J148" s="91">
        <f t="shared" si="58"/>
        <v>40.018882206189133</v>
      </c>
      <c r="K148" s="59"/>
      <c r="L148" s="60">
        <v>447.84</v>
      </c>
      <c r="M148" s="131"/>
      <c r="N148" s="131"/>
      <c r="O148" s="131">
        <v>9.5999999999999992E-3</v>
      </c>
      <c r="P148" s="63">
        <v>21</v>
      </c>
      <c r="Q148" s="24"/>
      <c r="R148" s="24"/>
      <c r="S148" s="24">
        <f t="shared" si="59"/>
        <v>-46.368715083798882</v>
      </c>
      <c r="T148" s="24">
        <f t="shared" si="60"/>
        <v>-47.524771202249525</v>
      </c>
      <c r="U148" s="115"/>
      <c r="V148" s="109">
        <f t="shared" si="61"/>
        <v>-3.211517165005537</v>
      </c>
      <c r="W148" s="109">
        <f t="shared" si="62"/>
        <v>-8.211517165005537</v>
      </c>
      <c r="X148" s="109">
        <f t="shared" si="63"/>
        <v>1.788482834994463</v>
      </c>
      <c r="Y148" s="109">
        <f t="shared" si="64"/>
        <v>-11.147199249394486</v>
      </c>
      <c r="Z148" s="109">
        <f t="shared" si="65"/>
        <v>4.7241649193834121</v>
      </c>
      <c r="AA148" s="109">
        <f t="shared" si="66"/>
        <v>1.0610079575596938</v>
      </c>
      <c r="AB148" s="109">
        <f t="shared" si="67"/>
        <v>-3.9389920424403062</v>
      </c>
      <c r="AC148" s="109">
        <f t="shared" si="68"/>
        <v>6.0610079575596938</v>
      </c>
      <c r="AD148" s="109">
        <f t="shared" si="69"/>
        <v>-26.286548990584826</v>
      </c>
      <c r="AE148" s="109">
        <f t="shared" si="70"/>
        <v>28.40856490570421</v>
      </c>
      <c r="AF148" s="109">
        <f t="shared" si="71"/>
        <v>-2.9702970297029725</v>
      </c>
      <c r="AG148" s="109">
        <f t="shared" si="72"/>
        <v>-7.9702970297029729</v>
      </c>
      <c r="AH148" s="109">
        <f t="shared" si="73"/>
        <v>2.0297029702970275</v>
      </c>
      <c r="AI148" s="109">
        <f t="shared" si="74"/>
        <v>-16.033419481020328</v>
      </c>
      <c r="AJ148" s="109">
        <f t="shared" si="75"/>
        <v>10.092825421614384</v>
      </c>
      <c r="AK148" s="109">
        <f t="shared" si="76"/>
        <v>-3.0219856758152299</v>
      </c>
      <c r="AL148" s="109">
        <f t="shared" si="77"/>
        <v>-8.0219856758152304</v>
      </c>
      <c r="AM148" s="109">
        <f t="shared" si="78"/>
        <v>1.9780143241847701</v>
      </c>
      <c r="AN148" s="109">
        <f t="shared" si="79"/>
        <v>-16.323824860337844</v>
      </c>
      <c r="AO148" s="109">
        <f t="shared" si="80"/>
        <v>10.279853508707383</v>
      </c>
      <c r="AP148" s="27"/>
      <c r="AQ148" s="27"/>
      <c r="AR148" s="27"/>
      <c r="AS148" s="27"/>
      <c r="AT148" s="27"/>
      <c r="AU148" s="27"/>
      <c r="AV148" s="27"/>
      <c r="AW148" s="27"/>
      <c r="AX148" s="27"/>
      <c r="AY148" s="27"/>
      <c r="AZ148" s="27"/>
      <c r="BA148" s="27"/>
      <c r="BB148" s="27"/>
      <c r="BC148" s="27"/>
      <c r="BD148" s="27"/>
      <c r="BE148" s="27"/>
      <c r="BF148" s="27"/>
      <c r="BG148" s="27"/>
      <c r="BH148" s="27"/>
      <c r="BI148" s="27"/>
      <c r="BJ148" s="27"/>
      <c r="BK148" s="27"/>
      <c r="BL148" s="27"/>
      <c r="BM148" s="27"/>
      <c r="BN148" s="27"/>
      <c r="BO148" s="27"/>
      <c r="BP148" s="27"/>
      <c r="BQ148" s="27"/>
      <c r="BR148" s="27"/>
      <c r="BS148" s="27"/>
      <c r="BT148" s="27"/>
      <c r="BU148" s="27"/>
      <c r="BV148" s="27"/>
      <c r="BW148" s="27"/>
      <c r="BX148" s="27"/>
      <c r="BY148" s="27"/>
      <c r="BZ148" s="27"/>
      <c r="CA148" s="27"/>
      <c r="CB148" s="27"/>
      <c r="CC148" s="27"/>
      <c r="CD148" s="27"/>
      <c r="CE148" s="27"/>
      <c r="CF148" s="27"/>
      <c r="CG148" s="27"/>
      <c r="CH148" s="27"/>
      <c r="CI148" s="27"/>
      <c r="CJ148" s="27"/>
      <c r="CK148" s="27"/>
      <c r="CL148" s="27"/>
      <c r="CM148" s="27"/>
      <c r="CN148" s="27"/>
      <c r="CO148" s="27"/>
      <c r="CP148" s="27"/>
      <c r="CQ148" s="27"/>
      <c r="CR148" s="27"/>
      <c r="CS148" s="27"/>
      <c r="CT148" s="27"/>
      <c r="CU148" s="27"/>
      <c r="CV148" s="27"/>
      <c r="CW148" s="27"/>
      <c r="CX148" s="27"/>
      <c r="CY148" s="27"/>
      <c r="CZ148" s="27"/>
      <c r="DA148" s="27"/>
      <c r="DB148" s="27"/>
      <c r="DC148" s="27"/>
      <c r="DD148" s="27"/>
      <c r="DE148" s="27"/>
      <c r="DF148" s="27"/>
      <c r="DG148" s="27"/>
      <c r="DH148" s="27"/>
      <c r="DI148" s="27"/>
      <c r="DJ148" s="27"/>
      <c r="DK148" s="27"/>
      <c r="DL148" s="27"/>
      <c r="DM148" s="27"/>
      <c r="DN148" s="27"/>
      <c r="DO148" s="27"/>
      <c r="DP148" s="27"/>
      <c r="DQ148" s="27"/>
      <c r="DR148" s="27"/>
      <c r="DS148" s="27"/>
      <c r="DT148" s="27"/>
      <c r="DU148" s="27"/>
      <c r="DV148" s="27"/>
      <c r="DW148" s="27"/>
      <c r="DX148" s="27"/>
    </row>
    <row r="149" spans="1:128" s="5" customFormat="1" x14ac:dyDescent="0.25">
      <c r="A149" s="23" t="s">
        <v>37</v>
      </c>
      <c r="B149" s="33" t="s">
        <v>118</v>
      </c>
      <c r="C149" s="123" t="s">
        <v>143</v>
      </c>
      <c r="D149" s="26">
        <v>2</v>
      </c>
      <c r="E149" s="90">
        <v>447.56950000000001</v>
      </c>
      <c r="F149" s="90">
        <f t="shared" si="56"/>
        <v>447.6</v>
      </c>
      <c r="G149" s="149">
        <v>2.0799999999999999E-2</v>
      </c>
      <c r="H149" s="149">
        <v>9.7000000000000003E-3</v>
      </c>
      <c r="I149" s="147">
        <f t="shared" si="57"/>
        <v>3.0499999999999999E-2</v>
      </c>
      <c r="J149" s="91">
        <f t="shared" si="58"/>
        <v>68.144088612765231</v>
      </c>
      <c r="K149" s="59"/>
      <c r="L149" s="60">
        <v>448.24</v>
      </c>
      <c r="M149" s="131"/>
      <c r="N149" s="131"/>
      <c r="O149" s="131">
        <v>2.8299999999999999E-2</v>
      </c>
      <c r="P149" s="63">
        <v>63</v>
      </c>
      <c r="Q149" s="24"/>
      <c r="R149" s="24"/>
      <c r="S149" s="24">
        <f t="shared" si="59"/>
        <v>-7.2131147540983624</v>
      </c>
      <c r="T149" s="24">
        <f t="shared" si="60"/>
        <v>-7.5488405780829586</v>
      </c>
      <c r="U149" s="115"/>
      <c r="V149" s="109">
        <f t="shared" si="61"/>
        <v>-3.211517165005537</v>
      </c>
      <c r="W149" s="109">
        <f t="shared" si="62"/>
        <v>-8.211517165005537</v>
      </c>
      <c r="X149" s="109">
        <f t="shared" si="63"/>
        <v>1.788482834994463</v>
      </c>
      <c r="Y149" s="109">
        <f t="shared" si="64"/>
        <v>-11.147199249394486</v>
      </c>
      <c r="Z149" s="109">
        <f t="shared" si="65"/>
        <v>4.7241649193834121</v>
      </c>
      <c r="AA149" s="109">
        <f t="shared" si="66"/>
        <v>1.0610079575596938</v>
      </c>
      <c r="AB149" s="109">
        <f t="shared" si="67"/>
        <v>-3.9389920424403062</v>
      </c>
      <c r="AC149" s="109">
        <f t="shared" si="68"/>
        <v>6.0610079575596938</v>
      </c>
      <c r="AD149" s="109">
        <f t="shared" si="69"/>
        <v>-26.286548990584826</v>
      </c>
      <c r="AE149" s="109">
        <f t="shared" si="70"/>
        <v>28.40856490570421</v>
      </c>
      <c r="AF149" s="109">
        <f t="shared" si="71"/>
        <v>-2.9702970297029725</v>
      </c>
      <c r="AG149" s="109">
        <f t="shared" si="72"/>
        <v>-7.9702970297029729</v>
      </c>
      <c r="AH149" s="109">
        <f t="shared" si="73"/>
        <v>2.0297029702970275</v>
      </c>
      <c r="AI149" s="109">
        <f t="shared" si="74"/>
        <v>-16.033419481020328</v>
      </c>
      <c r="AJ149" s="109">
        <f t="shared" si="75"/>
        <v>10.092825421614384</v>
      </c>
      <c r="AK149" s="109">
        <f t="shared" si="76"/>
        <v>-3.0219856758152299</v>
      </c>
      <c r="AL149" s="109">
        <f t="shared" si="77"/>
        <v>-8.0219856758152304</v>
      </c>
      <c r="AM149" s="109">
        <f t="shared" si="78"/>
        <v>1.9780143241847701</v>
      </c>
      <c r="AN149" s="109">
        <f t="shared" si="79"/>
        <v>-16.323824860337844</v>
      </c>
      <c r="AO149" s="109">
        <f t="shared" si="80"/>
        <v>10.279853508707383</v>
      </c>
      <c r="AP149" s="27"/>
      <c r="AQ149" s="27"/>
      <c r="AR149" s="27"/>
      <c r="AS149" s="27"/>
      <c r="AT149" s="27"/>
      <c r="AU149" s="27"/>
      <c r="AV149" s="27"/>
      <c r="AW149" s="27"/>
      <c r="AX149" s="27"/>
      <c r="AY149" s="27"/>
      <c r="AZ149" s="27"/>
      <c r="BA149" s="27"/>
      <c r="BB149" s="27"/>
      <c r="BC149" s="27"/>
      <c r="BD149" s="27"/>
      <c r="BE149" s="27"/>
      <c r="BF149" s="27"/>
      <c r="BG149" s="27"/>
      <c r="BH149" s="27"/>
      <c r="BI149" s="27"/>
      <c r="BJ149" s="27"/>
      <c r="BK149" s="27"/>
      <c r="BL149" s="27"/>
      <c r="BM149" s="27"/>
      <c r="BN149" s="27"/>
      <c r="BO149" s="27"/>
      <c r="BP149" s="27"/>
      <c r="BQ149" s="27"/>
      <c r="BR149" s="27"/>
      <c r="BS149" s="27"/>
      <c r="BT149" s="27"/>
      <c r="BU149" s="27"/>
      <c r="BV149" s="27"/>
      <c r="BW149" s="27"/>
      <c r="BX149" s="27"/>
      <c r="BY149" s="27"/>
      <c r="BZ149" s="27"/>
      <c r="CA149" s="27"/>
      <c r="CB149" s="27"/>
      <c r="CC149" s="27"/>
      <c r="CD149" s="27"/>
      <c r="CE149" s="27"/>
      <c r="CF149" s="27"/>
      <c r="CG149" s="27"/>
      <c r="CH149" s="27"/>
      <c r="CI149" s="27"/>
      <c r="CJ149" s="27"/>
      <c r="CK149" s="27"/>
      <c r="CL149" s="27"/>
      <c r="CM149" s="27"/>
      <c r="CN149" s="27"/>
      <c r="CO149" s="27"/>
      <c r="CP149" s="27"/>
      <c r="CQ149" s="27"/>
      <c r="CR149" s="27"/>
      <c r="CS149" s="27"/>
      <c r="CT149" s="27"/>
      <c r="CU149" s="27"/>
      <c r="CV149" s="27"/>
      <c r="CW149" s="27"/>
      <c r="CX149" s="27"/>
      <c r="CY149" s="27"/>
      <c r="CZ149" s="27"/>
      <c r="DA149" s="27"/>
      <c r="DB149" s="27"/>
      <c r="DC149" s="27"/>
      <c r="DD149" s="27"/>
      <c r="DE149" s="27"/>
      <c r="DF149" s="27"/>
      <c r="DG149" s="27"/>
      <c r="DH149" s="27"/>
      <c r="DI149" s="27"/>
      <c r="DJ149" s="27"/>
      <c r="DK149" s="27"/>
      <c r="DL149" s="27"/>
      <c r="DM149" s="27"/>
      <c r="DN149" s="27"/>
      <c r="DO149" s="27"/>
      <c r="DP149" s="27"/>
      <c r="DQ149" s="27"/>
      <c r="DR149" s="27"/>
      <c r="DS149" s="27"/>
      <c r="DT149" s="27"/>
      <c r="DU149" s="27"/>
      <c r="DV149" s="27"/>
      <c r="DW149" s="27"/>
      <c r="DX149" s="27"/>
    </row>
    <row r="150" spans="1:128" s="5" customFormat="1" x14ac:dyDescent="0.25">
      <c r="A150" s="23" t="s">
        <v>37</v>
      </c>
      <c r="B150" s="33" t="s">
        <v>118</v>
      </c>
      <c r="C150" s="123" t="s">
        <v>143</v>
      </c>
      <c r="D150" s="26">
        <v>3</v>
      </c>
      <c r="E150" s="90">
        <v>447.45859999999999</v>
      </c>
      <c r="F150" s="90">
        <f t="shared" si="56"/>
        <v>447.5</v>
      </c>
      <c r="G150" s="149">
        <v>3.04E-2</v>
      </c>
      <c r="H150" s="149">
        <v>1.0999999999999999E-2</v>
      </c>
      <c r="I150" s="147">
        <f t="shared" si="57"/>
        <v>4.1399999999999999E-2</v>
      </c>
      <c r="J150" s="91">
        <f t="shared" si="58"/>
        <v>92.519295742027836</v>
      </c>
      <c r="K150" s="59"/>
      <c r="L150" s="60">
        <v>447.98</v>
      </c>
      <c r="M150" s="131"/>
      <c r="N150" s="131"/>
      <c r="O150" s="131">
        <v>3.2199999999999999E-2</v>
      </c>
      <c r="P150" s="63">
        <v>72</v>
      </c>
      <c r="Q150" s="24"/>
      <c r="R150" s="24"/>
      <c r="S150" s="24">
        <f t="shared" si="59"/>
        <v>-22.222222222222221</v>
      </c>
      <c r="T150" s="24">
        <f t="shared" si="60"/>
        <v>-22.178395952388055</v>
      </c>
      <c r="U150" s="115"/>
      <c r="V150" s="109">
        <f t="shared" si="61"/>
        <v>-3.211517165005537</v>
      </c>
      <c r="W150" s="109">
        <f t="shared" si="62"/>
        <v>-8.211517165005537</v>
      </c>
      <c r="X150" s="109">
        <f t="shared" si="63"/>
        <v>1.788482834994463</v>
      </c>
      <c r="Y150" s="109">
        <f t="shared" si="64"/>
        <v>-11.147199249394486</v>
      </c>
      <c r="Z150" s="109">
        <f t="shared" si="65"/>
        <v>4.7241649193834121</v>
      </c>
      <c r="AA150" s="109">
        <f t="shared" si="66"/>
        <v>1.0610079575596938</v>
      </c>
      <c r="AB150" s="109">
        <f t="shared" si="67"/>
        <v>-3.9389920424403062</v>
      </c>
      <c r="AC150" s="109">
        <f t="shared" si="68"/>
        <v>6.0610079575596938</v>
      </c>
      <c r="AD150" s="109">
        <f t="shared" si="69"/>
        <v>-26.286548990584826</v>
      </c>
      <c r="AE150" s="109">
        <f t="shared" si="70"/>
        <v>28.40856490570421</v>
      </c>
      <c r="AF150" s="109">
        <f t="shared" si="71"/>
        <v>-2.9702970297029725</v>
      </c>
      <c r="AG150" s="109">
        <f t="shared" si="72"/>
        <v>-7.9702970297029729</v>
      </c>
      <c r="AH150" s="109">
        <f t="shared" si="73"/>
        <v>2.0297029702970275</v>
      </c>
      <c r="AI150" s="109">
        <f t="shared" si="74"/>
        <v>-16.033419481020328</v>
      </c>
      <c r="AJ150" s="109">
        <f t="shared" si="75"/>
        <v>10.092825421614384</v>
      </c>
      <c r="AK150" s="109">
        <f t="shared" si="76"/>
        <v>-3.0219856758152299</v>
      </c>
      <c r="AL150" s="109">
        <f t="shared" si="77"/>
        <v>-8.0219856758152304</v>
      </c>
      <c r="AM150" s="109">
        <f t="shared" si="78"/>
        <v>1.9780143241847701</v>
      </c>
      <c r="AN150" s="109">
        <f t="shared" si="79"/>
        <v>-16.323824860337844</v>
      </c>
      <c r="AO150" s="109">
        <f t="shared" si="80"/>
        <v>10.279853508707383</v>
      </c>
      <c r="AP150" s="27"/>
      <c r="AQ150" s="27"/>
      <c r="AR150" s="27"/>
      <c r="AS150" s="27"/>
      <c r="AT150" s="27"/>
      <c r="AU150" s="27"/>
      <c r="AV150" s="27"/>
      <c r="AW150" s="27"/>
      <c r="AX150" s="27"/>
      <c r="AY150" s="27"/>
      <c r="AZ150" s="27"/>
      <c r="BA150" s="27"/>
      <c r="BB150" s="27"/>
      <c r="BC150" s="27"/>
      <c r="BD150" s="27"/>
      <c r="BE150" s="27"/>
      <c r="BF150" s="27"/>
      <c r="BG150" s="27"/>
      <c r="BH150" s="27"/>
      <c r="BI150" s="27"/>
      <c r="BJ150" s="27"/>
      <c r="BK150" s="27"/>
      <c r="BL150" s="27"/>
      <c r="BM150" s="27"/>
      <c r="BN150" s="27"/>
      <c r="BO150" s="27"/>
      <c r="BP150" s="27"/>
      <c r="BQ150" s="27"/>
      <c r="BR150" s="27"/>
      <c r="BS150" s="27"/>
      <c r="BT150" s="27"/>
      <c r="BU150" s="27"/>
      <c r="BV150" s="27"/>
      <c r="BW150" s="27"/>
      <c r="BX150" s="27"/>
      <c r="BY150" s="27"/>
      <c r="BZ150" s="27"/>
      <c r="CA150" s="27"/>
      <c r="CB150" s="27"/>
      <c r="CC150" s="27"/>
      <c r="CD150" s="27"/>
      <c r="CE150" s="27"/>
      <c r="CF150" s="27"/>
      <c r="CG150" s="27"/>
      <c r="CH150" s="27"/>
      <c r="CI150" s="27"/>
      <c r="CJ150" s="27"/>
      <c r="CK150" s="27"/>
      <c r="CL150" s="27"/>
      <c r="CM150" s="27"/>
      <c r="CN150" s="27"/>
      <c r="CO150" s="27"/>
      <c r="CP150" s="27"/>
      <c r="CQ150" s="27"/>
      <c r="CR150" s="27"/>
      <c r="CS150" s="27"/>
      <c r="CT150" s="27"/>
      <c r="CU150" s="27"/>
      <c r="CV150" s="27"/>
      <c r="CW150" s="27"/>
      <c r="CX150" s="27"/>
      <c r="CY150" s="27"/>
      <c r="CZ150" s="27"/>
      <c r="DA150" s="27"/>
      <c r="DB150" s="27"/>
      <c r="DC150" s="27"/>
      <c r="DD150" s="27"/>
      <c r="DE150" s="27"/>
      <c r="DF150" s="27"/>
      <c r="DG150" s="27"/>
      <c r="DH150" s="27"/>
      <c r="DI150" s="27"/>
      <c r="DJ150" s="27"/>
      <c r="DK150" s="27"/>
      <c r="DL150" s="27"/>
      <c r="DM150" s="27"/>
      <c r="DN150" s="27"/>
      <c r="DO150" s="27"/>
      <c r="DP150" s="27"/>
      <c r="DQ150" s="27"/>
      <c r="DR150" s="27"/>
      <c r="DS150" s="27"/>
      <c r="DT150" s="27"/>
      <c r="DU150" s="27"/>
      <c r="DV150" s="27"/>
      <c r="DW150" s="27"/>
      <c r="DX150" s="27"/>
    </row>
    <row r="151" spans="1:128" s="5" customFormat="1" x14ac:dyDescent="0.25">
      <c r="A151" s="23" t="s">
        <v>37</v>
      </c>
      <c r="B151" s="33" t="s">
        <v>118</v>
      </c>
      <c r="C151" s="123" t="s">
        <v>143</v>
      </c>
      <c r="D151" s="26">
        <v>4</v>
      </c>
      <c r="E151" s="90">
        <v>447.74729999999994</v>
      </c>
      <c r="F151" s="90">
        <f t="shared" si="56"/>
        <v>447.7999999999999</v>
      </c>
      <c r="G151" s="149">
        <v>4.3099999999999999E-2</v>
      </c>
      <c r="H151" s="149">
        <v>9.5999999999999992E-3</v>
      </c>
      <c r="I151" s="147">
        <f t="shared" si="57"/>
        <v>5.2699999999999997E-2</v>
      </c>
      <c r="J151" s="91">
        <f t="shared" si="58"/>
        <v>117.6950912432591</v>
      </c>
      <c r="K151" s="59"/>
      <c r="L151" s="60">
        <v>448.31</v>
      </c>
      <c r="M151" s="131"/>
      <c r="N151" s="131"/>
      <c r="O151" s="131">
        <v>4.9200000000000001E-2</v>
      </c>
      <c r="P151" s="63">
        <v>110</v>
      </c>
      <c r="Q151" s="24"/>
      <c r="R151" s="24"/>
      <c r="S151" s="24">
        <f t="shared" si="59"/>
        <v>-6.6413662239089124</v>
      </c>
      <c r="T151" s="24">
        <f t="shared" si="60"/>
        <v>-6.5381581865249032</v>
      </c>
      <c r="U151" s="115"/>
      <c r="V151" s="109">
        <f t="shared" si="61"/>
        <v>-3.211517165005537</v>
      </c>
      <c r="W151" s="109">
        <f t="shared" si="62"/>
        <v>-8.211517165005537</v>
      </c>
      <c r="X151" s="109">
        <f t="shared" si="63"/>
        <v>1.788482834994463</v>
      </c>
      <c r="Y151" s="109">
        <f t="shared" si="64"/>
        <v>-11.147199249394486</v>
      </c>
      <c r="Z151" s="109">
        <f t="shared" si="65"/>
        <v>4.7241649193834121</v>
      </c>
      <c r="AA151" s="109">
        <f t="shared" si="66"/>
        <v>1.0610079575596938</v>
      </c>
      <c r="AB151" s="109">
        <f t="shared" si="67"/>
        <v>-3.9389920424403062</v>
      </c>
      <c r="AC151" s="109">
        <f t="shared" si="68"/>
        <v>6.0610079575596938</v>
      </c>
      <c r="AD151" s="109">
        <f t="shared" si="69"/>
        <v>-26.286548990584826</v>
      </c>
      <c r="AE151" s="109">
        <f t="shared" si="70"/>
        <v>28.40856490570421</v>
      </c>
      <c r="AF151" s="109">
        <f t="shared" si="71"/>
        <v>-2.9702970297029725</v>
      </c>
      <c r="AG151" s="109">
        <f t="shared" si="72"/>
        <v>-7.9702970297029729</v>
      </c>
      <c r="AH151" s="109">
        <f t="shared" si="73"/>
        <v>2.0297029702970275</v>
      </c>
      <c r="AI151" s="109">
        <f t="shared" si="74"/>
        <v>-16.033419481020328</v>
      </c>
      <c r="AJ151" s="109">
        <f t="shared" si="75"/>
        <v>10.092825421614384</v>
      </c>
      <c r="AK151" s="109">
        <f t="shared" si="76"/>
        <v>-3.0219856758152299</v>
      </c>
      <c r="AL151" s="109">
        <f t="shared" si="77"/>
        <v>-8.0219856758152304</v>
      </c>
      <c r="AM151" s="109">
        <f t="shared" si="78"/>
        <v>1.9780143241847701</v>
      </c>
      <c r="AN151" s="109">
        <f t="shared" si="79"/>
        <v>-16.323824860337844</v>
      </c>
      <c r="AO151" s="109">
        <f t="shared" si="80"/>
        <v>10.279853508707383</v>
      </c>
      <c r="AP151" s="27"/>
      <c r="AQ151" s="27"/>
      <c r="AR151" s="27"/>
      <c r="AS151" s="27"/>
      <c r="AT151" s="27"/>
      <c r="AU151" s="27"/>
      <c r="AV151" s="27"/>
      <c r="AW151" s="27"/>
      <c r="AX151" s="27"/>
      <c r="AY151" s="27"/>
      <c r="AZ151" s="27"/>
      <c r="BA151" s="27"/>
      <c r="BB151" s="27"/>
      <c r="BC151" s="27"/>
      <c r="BD151" s="27"/>
      <c r="BE151" s="27"/>
      <c r="BF151" s="27"/>
      <c r="BG151" s="27"/>
      <c r="BH151" s="27"/>
      <c r="BI151" s="27"/>
      <c r="BJ151" s="27"/>
      <c r="BK151" s="27"/>
      <c r="BL151" s="27"/>
      <c r="BM151" s="27"/>
      <c r="BN151" s="27"/>
      <c r="BO151" s="27"/>
      <c r="BP151" s="27"/>
      <c r="BQ151" s="27"/>
      <c r="BR151" s="27"/>
      <c r="BS151" s="27"/>
      <c r="BT151" s="27"/>
      <c r="BU151" s="27"/>
      <c r="BV151" s="27"/>
      <c r="BW151" s="27"/>
      <c r="BX151" s="27"/>
      <c r="BY151" s="27"/>
      <c r="BZ151" s="27"/>
      <c r="CA151" s="27"/>
      <c r="CB151" s="27"/>
      <c r="CC151" s="27"/>
      <c r="CD151" s="27"/>
      <c r="CE151" s="27"/>
      <c r="CF151" s="27"/>
      <c r="CG151" s="27"/>
      <c r="CH151" s="27"/>
      <c r="CI151" s="27"/>
      <c r="CJ151" s="27"/>
      <c r="CK151" s="27"/>
      <c r="CL151" s="27"/>
      <c r="CM151" s="27"/>
      <c r="CN151" s="27"/>
      <c r="CO151" s="27"/>
      <c r="CP151" s="27"/>
      <c r="CQ151" s="27"/>
      <c r="CR151" s="27"/>
      <c r="CS151" s="27"/>
      <c r="CT151" s="27"/>
      <c r="CU151" s="27"/>
      <c r="CV151" s="27"/>
      <c r="CW151" s="27"/>
      <c r="CX151" s="27"/>
      <c r="CY151" s="27"/>
      <c r="CZ151" s="27"/>
      <c r="DA151" s="27"/>
      <c r="DB151" s="27"/>
      <c r="DC151" s="27"/>
      <c r="DD151" s="27"/>
      <c r="DE151" s="27"/>
      <c r="DF151" s="27"/>
      <c r="DG151" s="27"/>
      <c r="DH151" s="27"/>
      <c r="DI151" s="27"/>
      <c r="DJ151" s="27"/>
      <c r="DK151" s="27"/>
      <c r="DL151" s="27"/>
      <c r="DM151" s="27"/>
      <c r="DN151" s="27"/>
      <c r="DO151" s="27"/>
      <c r="DP151" s="27"/>
      <c r="DQ151" s="27"/>
      <c r="DR151" s="27"/>
      <c r="DS151" s="27"/>
      <c r="DT151" s="27"/>
      <c r="DU151" s="27"/>
      <c r="DV151" s="27"/>
      <c r="DW151" s="27"/>
      <c r="DX151" s="27"/>
    </row>
    <row r="152" spans="1:128" s="5" customFormat="1" x14ac:dyDescent="0.25">
      <c r="A152" s="23" t="s">
        <v>37</v>
      </c>
      <c r="B152" s="33" t="s">
        <v>118</v>
      </c>
      <c r="C152" s="123" t="s">
        <v>143</v>
      </c>
      <c r="D152" s="26">
        <v>5</v>
      </c>
      <c r="E152" s="90">
        <v>446.79719999999998</v>
      </c>
      <c r="F152" s="90">
        <f t="shared" si="56"/>
        <v>446.9</v>
      </c>
      <c r="G152" s="149">
        <v>8.5900000000000004E-2</v>
      </c>
      <c r="H152" s="149">
        <v>1.6899999999999998E-2</v>
      </c>
      <c r="I152" s="147">
        <f t="shared" si="57"/>
        <v>0.1028</v>
      </c>
      <c r="J152" s="91">
        <f t="shared" si="58"/>
        <v>230.0620392607793</v>
      </c>
      <c r="K152" s="59"/>
      <c r="L152" s="60">
        <v>447.51</v>
      </c>
      <c r="M152" s="131"/>
      <c r="N152" s="131"/>
      <c r="O152" s="131">
        <v>9.9299999999999999E-2</v>
      </c>
      <c r="P152" s="63">
        <v>222</v>
      </c>
      <c r="Q152" s="24"/>
      <c r="R152" s="24"/>
      <c r="S152" s="24">
        <f t="shared" si="59"/>
        <v>-3.4046692607003921</v>
      </c>
      <c r="T152" s="24">
        <f t="shared" si="60"/>
        <v>-3.504289228541889</v>
      </c>
      <c r="U152" s="115"/>
      <c r="V152" s="109">
        <f t="shared" si="61"/>
        <v>-3.211517165005537</v>
      </c>
      <c r="W152" s="109">
        <f t="shared" si="62"/>
        <v>-8.211517165005537</v>
      </c>
      <c r="X152" s="109">
        <f t="shared" si="63"/>
        <v>1.788482834994463</v>
      </c>
      <c r="Y152" s="109">
        <f t="shared" si="64"/>
        <v>-11.147199249394486</v>
      </c>
      <c r="Z152" s="109">
        <f t="shared" si="65"/>
        <v>4.7241649193834121</v>
      </c>
      <c r="AA152" s="109">
        <f t="shared" si="66"/>
        <v>1.0610079575596938</v>
      </c>
      <c r="AB152" s="109">
        <f t="shared" si="67"/>
        <v>-3.9389920424403062</v>
      </c>
      <c r="AC152" s="109">
        <f t="shared" si="68"/>
        <v>6.0610079575596938</v>
      </c>
      <c r="AD152" s="109">
        <f t="shared" si="69"/>
        <v>-26.286548990584826</v>
      </c>
      <c r="AE152" s="109">
        <f t="shared" si="70"/>
        <v>28.40856490570421</v>
      </c>
      <c r="AF152" s="109">
        <f t="shared" si="71"/>
        <v>-2.9702970297029725</v>
      </c>
      <c r="AG152" s="109">
        <f t="shared" si="72"/>
        <v>-7.9702970297029729</v>
      </c>
      <c r="AH152" s="109">
        <f t="shared" si="73"/>
        <v>2.0297029702970275</v>
      </c>
      <c r="AI152" s="109">
        <f t="shared" si="74"/>
        <v>-16.033419481020328</v>
      </c>
      <c r="AJ152" s="109">
        <f t="shared" si="75"/>
        <v>10.092825421614384</v>
      </c>
      <c r="AK152" s="109">
        <f t="shared" si="76"/>
        <v>-3.0219856758152299</v>
      </c>
      <c r="AL152" s="109">
        <f t="shared" si="77"/>
        <v>-8.0219856758152304</v>
      </c>
      <c r="AM152" s="109">
        <f t="shared" si="78"/>
        <v>1.9780143241847701</v>
      </c>
      <c r="AN152" s="109">
        <f t="shared" si="79"/>
        <v>-16.323824860337844</v>
      </c>
      <c r="AO152" s="109">
        <f t="shared" si="80"/>
        <v>10.279853508707383</v>
      </c>
      <c r="AP152" s="27"/>
      <c r="AQ152" s="27"/>
      <c r="AR152" s="27"/>
      <c r="AS152" s="27"/>
      <c r="AT152" s="27"/>
      <c r="AU152" s="27"/>
      <c r="AV152" s="27"/>
      <c r="AW152" s="27"/>
      <c r="AX152" s="27"/>
      <c r="AY152" s="27"/>
      <c r="AZ152" s="27"/>
      <c r="BA152" s="27"/>
      <c r="BB152" s="27"/>
      <c r="BC152" s="27"/>
      <c r="BD152" s="27"/>
      <c r="BE152" s="27"/>
      <c r="BF152" s="27"/>
      <c r="BG152" s="27"/>
      <c r="BH152" s="27"/>
      <c r="BI152" s="27"/>
      <c r="BJ152" s="27"/>
      <c r="BK152" s="27"/>
      <c r="BL152" s="27"/>
      <c r="BM152" s="27"/>
      <c r="BN152" s="27"/>
      <c r="BO152" s="27"/>
      <c r="BP152" s="27"/>
      <c r="BQ152" s="27"/>
      <c r="BR152" s="27"/>
      <c r="BS152" s="27"/>
      <c r="BT152" s="27"/>
      <c r="BU152" s="27"/>
      <c r="BV152" s="27"/>
      <c r="BW152" s="27"/>
      <c r="BX152" s="27"/>
      <c r="BY152" s="27"/>
      <c r="BZ152" s="27"/>
      <c r="CA152" s="27"/>
      <c r="CB152" s="27"/>
      <c r="CC152" s="27"/>
      <c r="CD152" s="27"/>
      <c r="CE152" s="27"/>
      <c r="CF152" s="27"/>
      <c r="CG152" s="27"/>
      <c r="CH152" s="27"/>
      <c r="CI152" s="27"/>
      <c r="CJ152" s="27"/>
      <c r="CK152" s="27"/>
      <c r="CL152" s="27"/>
      <c r="CM152" s="27"/>
      <c r="CN152" s="27"/>
      <c r="CO152" s="27"/>
      <c r="CP152" s="27"/>
      <c r="CQ152" s="27"/>
      <c r="CR152" s="27"/>
      <c r="CS152" s="27"/>
      <c r="CT152" s="27"/>
      <c r="CU152" s="27"/>
      <c r="CV152" s="27"/>
      <c r="CW152" s="27"/>
      <c r="CX152" s="27"/>
      <c r="CY152" s="27"/>
      <c r="CZ152" s="27"/>
      <c r="DA152" s="27"/>
      <c r="DB152" s="27"/>
      <c r="DC152" s="27"/>
      <c r="DD152" s="27"/>
      <c r="DE152" s="27"/>
      <c r="DF152" s="27"/>
      <c r="DG152" s="27"/>
      <c r="DH152" s="27"/>
      <c r="DI152" s="27"/>
      <c r="DJ152" s="27"/>
      <c r="DK152" s="27"/>
      <c r="DL152" s="27"/>
      <c r="DM152" s="27"/>
      <c r="DN152" s="27"/>
      <c r="DO152" s="27"/>
      <c r="DP152" s="27"/>
      <c r="DQ152" s="27"/>
      <c r="DR152" s="27"/>
      <c r="DS152" s="27"/>
      <c r="DT152" s="27"/>
      <c r="DU152" s="27"/>
      <c r="DV152" s="27"/>
      <c r="DW152" s="27"/>
      <c r="DX152" s="27"/>
    </row>
    <row r="153" spans="1:128" s="5" customFormat="1" x14ac:dyDescent="0.25">
      <c r="A153" s="23" t="s">
        <v>37</v>
      </c>
      <c r="B153" s="33" t="s">
        <v>118</v>
      </c>
      <c r="C153" s="123" t="s">
        <v>143</v>
      </c>
      <c r="D153" s="26">
        <v>6</v>
      </c>
      <c r="E153" s="90">
        <v>447.55860000000007</v>
      </c>
      <c r="F153" s="90">
        <f t="shared" si="56"/>
        <v>447.70000000000005</v>
      </c>
      <c r="G153" s="149">
        <v>0.12189999999999999</v>
      </c>
      <c r="H153" s="149">
        <v>1.95E-2</v>
      </c>
      <c r="I153" s="147">
        <f t="shared" si="57"/>
        <v>0.1414</v>
      </c>
      <c r="J153" s="91">
        <f t="shared" si="58"/>
        <v>315.89861851470414</v>
      </c>
      <c r="K153" s="59"/>
      <c r="L153" s="60">
        <v>448.28</v>
      </c>
      <c r="M153" s="131"/>
      <c r="N153" s="131"/>
      <c r="O153" s="131">
        <v>0.1371</v>
      </c>
      <c r="P153" s="63">
        <v>306</v>
      </c>
      <c r="Q153" s="24"/>
      <c r="R153" s="24"/>
      <c r="S153" s="24">
        <f t="shared" si="59"/>
        <v>-3.0410183875530397</v>
      </c>
      <c r="T153" s="24">
        <f t="shared" si="60"/>
        <v>-3.1334795198679819</v>
      </c>
      <c r="U153" s="115"/>
      <c r="V153" s="109">
        <f t="shared" si="61"/>
        <v>-3.211517165005537</v>
      </c>
      <c r="W153" s="109">
        <f t="shared" si="62"/>
        <v>-8.211517165005537</v>
      </c>
      <c r="X153" s="109">
        <f t="shared" si="63"/>
        <v>1.788482834994463</v>
      </c>
      <c r="Y153" s="109">
        <f t="shared" si="64"/>
        <v>-11.147199249394486</v>
      </c>
      <c r="Z153" s="109">
        <f t="shared" si="65"/>
        <v>4.7241649193834121</v>
      </c>
      <c r="AA153" s="109">
        <f t="shared" si="66"/>
        <v>1.0610079575596938</v>
      </c>
      <c r="AB153" s="109">
        <f t="shared" si="67"/>
        <v>-3.9389920424403062</v>
      </c>
      <c r="AC153" s="109">
        <f t="shared" si="68"/>
        <v>6.0610079575596938</v>
      </c>
      <c r="AD153" s="109">
        <f t="shared" si="69"/>
        <v>-26.286548990584826</v>
      </c>
      <c r="AE153" s="109">
        <f t="shared" si="70"/>
        <v>28.40856490570421</v>
      </c>
      <c r="AF153" s="109">
        <f t="shared" si="71"/>
        <v>-2.9702970297029725</v>
      </c>
      <c r="AG153" s="109">
        <f t="shared" si="72"/>
        <v>-7.9702970297029729</v>
      </c>
      <c r="AH153" s="109">
        <f t="shared" si="73"/>
        <v>2.0297029702970275</v>
      </c>
      <c r="AI153" s="109">
        <f t="shared" si="74"/>
        <v>-16.033419481020328</v>
      </c>
      <c r="AJ153" s="109">
        <f t="shared" si="75"/>
        <v>10.092825421614384</v>
      </c>
      <c r="AK153" s="109">
        <f t="shared" si="76"/>
        <v>-3.0219856758152299</v>
      </c>
      <c r="AL153" s="109">
        <f t="shared" si="77"/>
        <v>-8.0219856758152304</v>
      </c>
      <c r="AM153" s="109">
        <f t="shared" si="78"/>
        <v>1.9780143241847701</v>
      </c>
      <c r="AN153" s="109">
        <f t="shared" si="79"/>
        <v>-16.323824860337844</v>
      </c>
      <c r="AO153" s="109">
        <f t="shared" si="80"/>
        <v>10.279853508707383</v>
      </c>
      <c r="AP153" s="27"/>
      <c r="AQ153" s="27"/>
      <c r="AR153" s="27"/>
      <c r="AS153" s="27"/>
      <c r="AT153" s="27"/>
      <c r="AU153" s="27"/>
      <c r="AV153" s="27"/>
      <c r="AW153" s="27"/>
      <c r="AX153" s="27"/>
      <c r="AY153" s="27"/>
      <c r="AZ153" s="27"/>
      <c r="BA153" s="27"/>
      <c r="BB153" s="27"/>
      <c r="BC153" s="27"/>
      <c r="BD153" s="27"/>
      <c r="BE153" s="27"/>
      <c r="BF153" s="27"/>
      <c r="BG153" s="27"/>
      <c r="BH153" s="27"/>
      <c r="BI153" s="27"/>
      <c r="BJ153" s="27"/>
      <c r="BK153" s="27"/>
      <c r="BL153" s="27"/>
      <c r="BM153" s="27"/>
      <c r="BN153" s="27"/>
      <c r="BO153" s="27"/>
      <c r="BP153" s="27"/>
      <c r="BQ153" s="27"/>
      <c r="BR153" s="27"/>
      <c r="BS153" s="27"/>
      <c r="BT153" s="27"/>
      <c r="BU153" s="27"/>
      <c r="BV153" s="27"/>
      <c r="BW153" s="27"/>
      <c r="BX153" s="27"/>
      <c r="BY153" s="27"/>
      <c r="BZ153" s="27"/>
      <c r="CA153" s="27"/>
      <c r="CB153" s="27"/>
      <c r="CC153" s="27"/>
      <c r="CD153" s="27"/>
      <c r="CE153" s="27"/>
      <c r="CF153" s="27"/>
      <c r="CG153" s="27"/>
      <c r="CH153" s="27"/>
      <c r="CI153" s="27"/>
      <c r="CJ153" s="27"/>
      <c r="CK153" s="27"/>
      <c r="CL153" s="27"/>
      <c r="CM153" s="27"/>
      <c r="CN153" s="27"/>
      <c r="CO153" s="27"/>
      <c r="CP153" s="27"/>
      <c r="CQ153" s="27"/>
      <c r="CR153" s="27"/>
      <c r="CS153" s="27"/>
      <c r="CT153" s="27"/>
      <c r="CU153" s="27"/>
      <c r="CV153" s="27"/>
      <c r="CW153" s="27"/>
      <c r="CX153" s="27"/>
      <c r="CY153" s="27"/>
      <c r="CZ153" s="27"/>
      <c r="DA153" s="27"/>
      <c r="DB153" s="27"/>
      <c r="DC153" s="27"/>
      <c r="DD153" s="27"/>
      <c r="DE153" s="27"/>
      <c r="DF153" s="27"/>
      <c r="DG153" s="27"/>
      <c r="DH153" s="27"/>
      <c r="DI153" s="27"/>
      <c r="DJ153" s="27"/>
      <c r="DK153" s="27"/>
      <c r="DL153" s="27"/>
      <c r="DM153" s="27"/>
      <c r="DN153" s="27"/>
      <c r="DO153" s="27"/>
      <c r="DP153" s="27"/>
      <c r="DQ153" s="27"/>
      <c r="DR153" s="27"/>
      <c r="DS153" s="27"/>
      <c r="DT153" s="27"/>
      <c r="DU153" s="27"/>
      <c r="DV153" s="27"/>
      <c r="DW153" s="27"/>
      <c r="DX153" s="27"/>
    </row>
    <row r="154" spans="1:128" s="5" customFormat="1" x14ac:dyDescent="0.25">
      <c r="A154" s="23" t="s">
        <v>37</v>
      </c>
      <c r="B154" s="33" t="s">
        <v>118</v>
      </c>
      <c r="C154" s="123" t="s">
        <v>143</v>
      </c>
      <c r="D154" s="26">
        <v>7</v>
      </c>
      <c r="E154" s="90">
        <v>447.10569999999996</v>
      </c>
      <c r="F154" s="90">
        <f t="shared" si="56"/>
        <v>447.4</v>
      </c>
      <c r="G154" s="149">
        <v>0.25180000000000002</v>
      </c>
      <c r="H154" s="149">
        <v>4.2500000000000003E-2</v>
      </c>
      <c r="I154" s="147">
        <f t="shared" si="57"/>
        <v>0.29430000000000001</v>
      </c>
      <c r="J154" s="91">
        <f t="shared" si="58"/>
        <v>658.07014763318182</v>
      </c>
      <c r="K154" s="59"/>
      <c r="L154" s="60">
        <v>447.85</v>
      </c>
      <c r="M154" s="131"/>
      <c r="N154" s="131"/>
      <c r="O154" s="131">
        <v>0.28310000000000002</v>
      </c>
      <c r="P154" s="63">
        <v>632</v>
      </c>
      <c r="Q154" s="24"/>
      <c r="R154" s="24"/>
      <c r="S154" s="24">
        <f t="shared" si="59"/>
        <v>-3.8056405028882052</v>
      </c>
      <c r="T154" s="24">
        <f t="shared" si="60"/>
        <v>-3.9616061793633759</v>
      </c>
      <c r="U154" s="115"/>
      <c r="V154" s="109">
        <f t="shared" si="61"/>
        <v>-3.211517165005537</v>
      </c>
      <c r="W154" s="109">
        <f t="shared" si="62"/>
        <v>-8.211517165005537</v>
      </c>
      <c r="X154" s="109">
        <f t="shared" si="63"/>
        <v>1.788482834994463</v>
      </c>
      <c r="Y154" s="109">
        <f t="shared" si="64"/>
        <v>-11.147199249394486</v>
      </c>
      <c r="Z154" s="109">
        <f t="shared" si="65"/>
        <v>4.7241649193834121</v>
      </c>
      <c r="AA154" s="109">
        <f t="shared" si="66"/>
        <v>1.0610079575596938</v>
      </c>
      <c r="AB154" s="109">
        <f t="shared" si="67"/>
        <v>-3.9389920424403062</v>
      </c>
      <c r="AC154" s="109">
        <f t="shared" si="68"/>
        <v>6.0610079575596938</v>
      </c>
      <c r="AD154" s="109">
        <f t="shared" si="69"/>
        <v>-26.286548990584826</v>
      </c>
      <c r="AE154" s="109">
        <f t="shared" si="70"/>
        <v>28.40856490570421</v>
      </c>
      <c r="AF154" s="109">
        <f t="shared" si="71"/>
        <v>-2.9702970297029725</v>
      </c>
      <c r="AG154" s="109">
        <f t="shared" si="72"/>
        <v>-7.9702970297029729</v>
      </c>
      <c r="AH154" s="109">
        <f t="shared" si="73"/>
        <v>2.0297029702970275</v>
      </c>
      <c r="AI154" s="109">
        <f t="shared" si="74"/>
        <v>-16.033419481020328</v>
      </c>
      <c r="AJ154" s="109">
        <f t="shared" si="75"/>
        <v>10.092825421614384</v>
      </c>
      <c r="AK154" s="109">
        <f t="shared" si="76"/>
        <v>-3.0219856758152299</v>
      </c>
      <c r="AL154" s="109">
        <f t="shared" si="77"/>
        <v>-8.0219856758152304</v>
      </c>
      <c r="AM154" s="109">
        <f t="shared" si="78"/>
        <v>1.9780143241847701</v>
      </c>
      <c r="AN154" s="109">
        <f t="shared" si="79"/>
        <v>-16.323824860337844</v>
      </c>
      <c r="AO154" s="109">
        <f t="shared" si="80"/>
        <v>10.279853508707383</v>
      </c>
      <c r="AP154" s="27"/>
      <c r="AQ154" s="27"/>
      <c r="AR154" s="27"/>
      <c r="AS154" s="27"/>
      <c r="AT154" s="27"/>
      <c r="AU154" s="27"/>
      <c r="AV154" s="27"/>
      <c r="AW154" s="27"/>
      <c r="AX154" s="27"/>
      <c r="AY154" s="27"/>
      <c r="AZ154" s="27"/>
      <c r="BA154" s="27"/>
      <c r="BB154" s="27"/>
      <c r="BC154" s="27"/>
      <c r="BD154" s="27"/>
      <c r="BE154" s="27"/>
      <c r="BF154" s="27"/>
      <c r="BG154" s="27"/>
      <c r="BH154" s="27"/>
      <c r="BI154" s="27"/>
      <c r="BJ154" s="27"/>
      <c r="BK154" s="27"/>
      <c r="BL154" s="27"/>
      <c r="BM154" s="27"/>
      <c r="BN154" s="27"/>
      <c r="BO154" s="27"/>
      <c r="BP154" s="27"/>
      <c r="BQ154" s="27"/>
      <c r="BR154" s="27"/>
      <c r="BS154" s="27"/>
      <c r="BT154" s="27"/>
      <c r="BU154" s="27"/>
      <c r="BV154" s="27"/>
      <c r="BW154" s="27"/>
      <c r="BX154" s="27"/>
      <c r="BY154" s="27"/>
      <c r="BZ154" s="27"/>
      <c r="CA154" s="27"/>
      <c r="CB154" s="27"/>
      <c r="CC154" s="27"/>
      <c r="CD154" s="27"/>
      <c r="CE154" s="27"/>
      <c r="CF154" s="27"/>
      <c r="CG154" s="27"/>
      <c r="CH154" s="27"/>
      <c r="CI154" s="27"/>
      <c r="CJ154" s="27"/>
      <c r="CK154" s="27"/>
      <c r="CL154" s="27"/>
      <c r="CM154" s="27"/>
      <c r="CN154" s="27"/>
      <c r="CO154" s="27"/>
      <c r="CP154" s="27"/>
      <c r="CQ154" s="27"/>
      <c r="CR154" s="27"/>
      <c r="CS154" s="27"/>
      <c r="CT154" s="27"/>
      <c r="CU154" s="27"/>
      <c r="CV154" s="27"/>
      <c r="CW154" s="27"/>
      <c r="CX154" s="27"/>
      <c r="CY154" s="27"/>
      <c r="CZ154" s="27"/>
      <c r="DA154" s="27"/>
      <c r="DB154" s="27"/>
      <c r="DC154" s="27"/>
      <c r="DD154" s="27"/>
      <c r="DE154" s="27"/>
      <c r="DF154" s="27"/>
      <c r="DG154" s="27"/>
      <c r="DH154" s="27"/>
      <c r="DI154" s="27"/>
      <c r="DJ154" s="27"/>
      <c r="DK154" s="27"/>
      <c r="DL154" s="27"/>
      <c r="DM154" s="27"/>
      <c r="DN154" s="27"/>
      <c r="DO154" s="27"/>
      <c r="DP154" s="27"/>
      <c r="DQ154" s="27"/>
      <c r="DR154" s="27"/>
      <c r="DS154" s="27"/>
      <c r="DT154" s="27"/>
      <c r="DU154" s="27"/>
      <c r="DV154" s="27"/>
      <c r="DW154" s="27"/>
      <c r="DX154" s="27"/>
    </row>
    <row r="155" spans="1:128" s="5" customFormat="1" x14ac:dyDescent="0.25">
      <c r="A155" s="23" t="s">
        <v>37</v>
      </c>
      <c r="B155" s="33" t="s">
        <v>118</v>
      </c>
      <c r="C155" s="123" t="s">
        <v>143</v>
      </c>
      <c r="D155" s="26">
        <v>8</v>
      </c>
      <c r="E155" s="90">
        <v>447.49910000000006</v>
      </c>
      <c r="F155" s="90">
        <f t="shared" si="56"/>
        <v>448.00000000000006</v>
      </c>
      <c r="G155" s="149">
        <v>0.42349999999999999</v>
      </c>
      <c r="H155" s="149">
        <v>7.7399999999999997E-2</v>
      </c>
      <c r="I155" s="147">
        <f t="shared" si="57"/>
        <v>0.50090000000000001</v>
      </c>
      <c r="J155" s="91">
        <f t="shared" si="58"/>
        <v>1118.8592467177048</v>
      </c>
      <c r="K155" s="59"/>
      <c r="L155" s="60">
        <v>448.57</v>
      </c>
      <c r="M155" s="131"/>
      <c r="N155" s="131"/>
      <c r="O155" s="131">
        <v>0.48459999999999998</v>
      </c>
      <c r="P155" s="63">
        <v>1080</v>
      </c>
      <c r="Q155" s="24"/>
      <c r="R155" s="24"/>
      <c r="S155" s="24">
        <f t="shared" si="59"/>
        <v>-3.2541425434218478</v>
      </c>
      <c r="T155" s="24">
        <f t="shared" si="60"/>
        <v>-3.4731130686636935</v>
      </c>
      <c r="U155" s="115"/>
      <c r="V155" s="109">
        <f t="shared" si="61"/>
        <v>-3.211517165005537</v>
      </c>
      <c r="W155" s="109">
        <f t="shared" si="62"/>
        <v>-8.211517165005537</v>
      </c>
      <c r="X155" s="109">
        <f t="shared" si="63"/>
        <v>1.788482834994463</v>
      </c>
      <c r="Y155" s="109">
        <f t="shared" si="64"/>
        <v>-11.147199249394486</v>
      </c>
      <c r="Z155" s="109">
        <f t="shared" si="65"/>
        <v>4.7241649193834121</v>
      </c>
      <c r="AA155" s="109">
        <f t="shared" si="66"/>
        <v>1.0610079575596938</v>
      </c>
      <c r="AB155" s="109">
        <f t="shared" si="67"/>
        <v>-3.9389920424403062</v>
      </c>
      <c r="AC155" s="109">
        <f t="shared" si="68"/>
        <v>6.0610079575596938</v>
      </c>
      <c r="AD155" s="109">
        <f t="shared" si="69"/>
        <v>-26.286548990584826</v>
      </c>
      <c r="AE155" s="109">
        <f t="shared" si="70"/>
        <v>28.40856490570421</v>
      </c>
      <c r="AF155" s="109">
        <f t="shared" si="71"/>
        <v>-2.9702970297029725</v>
      </c>
      <c r="AG155" s="109">
        <f t="shared" si="72"/>
        <v>-7.9702970297029729</v>
      </c>
      <c r="AH155" s="109">
        <f t="shared" si="73"/>
        <v>2.0297029702970275</v>
      </c>
      <c r="AI155" s="109">
        <f t="shared" si="74"/>
        <v>-16.033419481020328</v>
      </c>
      <c r="AJ155" s="109">
        <f t="shared" si="75"/>
        <v>10.092825421614384</v>
      </c>
      <c r="AK155" s="109">
        <f t="shared" si="76"/>
        <v>-3.0219856758152299</v>
      </c>
      <c r="AL155" s="109">
        <f t="shared" si="77"/>
        <v>-8.0219856758152304</v>
      </c>
      <c r="AM155" s="109">
        <f t="shared" si="78"/>
        <v>1.9780143241847701</v>
      </c>
      <c r="AN155" s="109">
        <f t="shared" si="79"/>
        <v>-16.323824860337844</v>
      </c>
      <c r="AO155" s="109">
        <f t="shared" si="80"/>
        <v>10.279853508707383</v>
      </c>
      <c r="AP155" s="27"/>
      <c r="AQ155" s="27"/>
      <c r="AR155" s="27"/>
      <c r="AS155" s="27"/>
      <c r="AT155" s="27"/>
      <c r="AU155" s="27"/>
      <c r="AV155" s="27"/>
      <c r="AW155" s="27"/>
      <c r="AX155" s="27"/>
      <c r="AY155" s="27"/>
      <c r="AZ155" s="27"/>
      <c r="BA155" s="27"/>
      <c r="BB155" s="27"/>
      <c r="BC155" s="27"/>
      <c r="BD155" s="27"/>
      <c r="BE155" s="27"/>
      <c r="BF155" s="27"/>
      <c r="BG155" s="27"/>
      <c r="BH155" s="27"/>
      <c r="BI155" s="27"/>
      <c r="BJ155" s="27"/>
      <c r="BK155" s="27"/>
      <c r="BL155" s="27"/>
      <c r="BM155" s="27"/>
      <c r="BN155" s="27"/>
      <c r="BO155" s="27"/>
      <c r="BP155" s="27"/>
      <c r="BQ155" s="27"/>
      <c r="BR155" s="27"/>
      <c r="BS155" s="27"/>
      <c r="BT155" s="27"/>
      <c r="BU155" s="27"/>
      <c r="BV155" s="27"/>
      <c r="BW155" s="27"/>
      <c r="BX155" s="27"/>
      <c r="BY155" s="27"/>
      <c r="BZ155" s="27"/>
      <c r="CA155" s="27"/>
      <c r="CB155" s="27"/>
      <c r="CC155" s="27"/>
      <c r="CD155" s="27"/>
      <c r="CE155" s="27"/>
      <c r="CF155" s="27"/>
      <c r="CG155" s="27"/>
      <c r="CH155" s="27"/>
      <c r="CI155" s="27"/>
      <c r="CJ155" s="27"/>
      <c r="CK155" s="27"/>
      <c r="CL155" s="27"/>
      <c r="CM155" s="27"/>
      <c r="CN155" s="27"/>
      <c r="CO155" s="27"/>
      <c r="CP155" s="27"/>
      <c r="CQ155" s="27"/>
      <c r="CR155" s="27"/>
      <c r="CS155" s="27"/>
      <c r="CT155" s="27"/>
      <c r="CU155" s="27"/>
      <c r="CV155" s="27"/>
      <c r="CW155" s="27"/>
      <c r="CX155" s="27"/>
      <c r="CY155" s="27"/>
      <c r="CZ155" s="27"/>
      <c r="DA155" s="27"/>
      <c r="DB155" s="27"/>
      <c r="DC155" s="27"/>
      <c r="DD155" s="27"/>
      <c r="DE155" s="27"/>
      <c r="DF155" s="27"/>
      <c r="DG155" s="27"/>
      <c r="DH155" s="27"/>
      <c r="DI155" s="27"/>
      <c r="DJ155" s="27"/>
      <c r="DK155" s="27"/>
      <c r="DL155" s="27"/>
      <c r="DM155" s="27"/>
      <c r="DN155" s="27"/>
      <c r="DO155" s="27"/>
      <c r="DP155" s="27"/>
      <c r="DQ155" s="27"/>
      <c r="DR155" s="27"/>
      <c r="DS155" s="27"/>
      <c r="DT155" s="27"/>
      <c r="DU155" s="27"/>
      <c r="DV155" s="27"/>
      <c r="DW155" s="27"/>
      <c r="DX155" s="27"/>
    </row>
    <row r="156" spans="1:128" s="5" customFormat="1" x14ac:dyDescent="0.25">
      <c r="A156" s="23" t="s">
        <v>37</v>
      </c>
      <c r="B156" s="33" t="s">
        <v>118</v>
      </c>
      <c r="C156" s="123" t="s">
        <v>143</v>
      </c>
      <c r="D156" s="26">
        <v>9</v>
      </c>
      <c r="E156" s="90">
        <v>446.59770000000003</v>
      </c>
      <c r="F156" s="90">
        <f t="shared" si="56"/>
        <v>448.40000000000003</v>
      </c>
      <c r="G156" s="149">
        <v>1.5529999999999999</v>
      </c>
      <c r="H156" s="149">
        <v>0.24929999999999999</v>
      </c>
      <c r="I156" s="147">
        <f t="shared" si="57"/>
        <v>1.8023</v>
      </c>
      <c r="J156" s="91">
        <f t="shared" si="58"/>
        <v>4029.4864530949612</v>
      </c>
      <c r="K156" s="59"/>
      <c r="L156" s="60">
        <v>448.83</v>
      </c>
      <c r="M156" s="131"/>
      <c r="N156" s="131"/>
      <c r="O156" s="131">
        <v>1.7739</v>
      </c>
      <c r="P156" s="63">
        <v>3952</v>
      </c>
      <c r="Q156" s="24"/>
      <c r="R156" s="24"/>
      <c r="S156" s="24">
        <f t="shared" si="59"/>
        <v>-1.5757643011707252</v>
      </c>
      <c r="T156" s="24">
        <f t="shared" si="60"/>
        <v>-1.9229858195811917</v>
      </c>
      <c r="U156" s="115"/>
      <c r="V156" s="109">
        <f t="shared" si="61"/>
        <v>-3.211517165005537</v>
      </c>
      <c r="W156" s="109">
        <f t="shared" si="62"/>
        <v>-8.211517165005537</v>
      </c>
      <c r="X156" s="109">
        <f t="shared" si="63"/>
        <v>1.788482834994463</v>
      </c>
      <c r="Y156" s="109">
        <f t="shared" si="64"/>
        <v>-11.147199249394486</v>
      </c>
      <c r="Z156" s="109">
        <f t="shared" si="65"/>
        <v>4.7241649193834121</v>
      </c>
      <c r="AA156" s="109">
        <f t="shared" si="66"/>
        <v>1.0610079575596938</v>
      </c>
      <c r="AB156" s="109">
        <f t="shared" si="67"/>
        <v>-3.9389920424403062</v>
      </c>
      <c r="AC156" s="109">
        <f t="shared" si="68"/>
        <v>6.0610079575596938</v>
      </c>
      <c r="AD156" s="109">
        <f t="shared" si="69"/>
        <v>-26.286548990584826</v>
      </c>
      <c r="AE156" s="109">
        <f t="shared" si="70"/>
        <v>28.40856490570421</v>
      </c>
      <c r="AF156" s="109">
        <f t="shared" si="71"/>
        <v>-2.9702970297029725</v>
      </c>
      <c r="AG156" s="109">
        <f t="shared" si="72"/>
        <v>-7.9702970297029729</v>
      </c>
      <c r="AH156" s="109">
        <f t="shared" si="73"/>
        <v>2.0297029702970275</v>
      </c>
      <c r="AI156" s="109">
        <f t="shared" si="74"/>
        <v>-16.033419481020328</v>
      </c>
      <c r="AJ156" s="109">
        <f t="shared" si="75"/>
        <v>10.092825421614384</v>
      </c>
      <c r="AK156" s="109">
        <f t="shared" si="76"/>
        <v>-3.0219856758152299</v>
      </c>
      <c r="AL156" s="109">
        <f t="shared" si="77"/>
        <v>-8.0219856758152304</v>
      </c>
      <c r="AM156" s="109">
        <f t="shared" si="78"/>
        <v>1.9780143241847701</v>
      </c>
      <c r="AN156" s="109">
        <f t="shared" si="79"/>
        <v>-16.323824860337844</v>
      </c>
      <c r="AO156" s="109">
        <f t="shared" si="80"/>
        <v>10.279853508707383</v>
      </c>
      <c r="AP156" s="27"/>
      <c r="AQ156" s="27"/>
      <c r="AR156" s="27"/>
      <c r="AS156" s="27"/>
      <c r="AT156" s="27"/>
      <c r="AU156" s="27"/>
      <c r="AV156" s="27"/>
      <c r="AW156" s="27"/>
      <c r="AX156" s="27"/>
      <c r="AY156" s="27"/>
      <c r="AZ156" s="27"/>
      <c r="BA156" s="27"/>
      <c r="BB156" s="27"/>
      <c r="BC156" s="27"/>
      <c r="BD156" s="27"/>
      <c r="BE156" s="27"/>
      <c r="BF156" s="27"/>
      <c r="BG156" s="27"/>
      <c r="BH156" s="27"/>
      <c r="BI156" s="27"/>
      <c r="BJ156" s="27"/>
      <c r="BK156" s="27"/>
      <c r="BL156" s="27"/>
      <c r="BM156" s="27"/>
      <c r="BN156" s="27"/>
      <c r="BO156" s="27"/>
      <c r="BP156" s="27"/>
      <c r="BQ156" s="27"/>
      <c r="BR156" s="27"/>
      <c r="BS156" s="27"/>
      <c r="BT156" s="27"/>
      <c r="BU156" s="27"/>
      <c r="BV156" s="27"/>
      <c r="BW156" s="27"/>
      <c r="BX156" s="27"/>
      <c r="BY156" s="27"/>
      <c r="BZ156" s="27"/>
      <c r="CA156" s="27"/>
      <c r="CB156" s="27"/>
      <c r="CC156" s="27"/>
      <c r="CD156" s="27"/>
      <c r="CE156" s="27"/>
      <c r="CF156" s="27"/>
      <c r="CG156" s="27"/>
      <c r="CH156" s="27"/>
      <c r="CI156" s="27"/>
      <c r="CJ156" s="27"/>
      <c r="CK156" s="27"/>
      <c r="CL156" s="27"/>
      <c r="CM156" s="27"/>
      <c r="CN156" s="27"/>
      <c r="CO156" s="27"/>
      <c r="CP156" s="27"/>
      <c r="CQ156" s="27"/>
      <c r="CR156" s="27"/>
      <c r="CS156" s="27"/>
      <c r="CT156" s="27"/>
      <c r="CU156" s="27"/>
      <c r="CV156" s="27"/>
      <c r="CW156" s="27"/>
      <c r="CX156" s="27"/>
      <c r="CY156" s="27"/>
      <c r="CZ156" s="27"/>
      <c r="DA156" s="27"/>
      <c r="DB156" s="27"/>
      <c r="DC156" s="27"/>
      <c r="DD156" s="27"/>
      <c r="DE156" s="27"/>
      <c r="DF156" s="27"/>
      <c r="DG156" s="27"/>
      <c r="DH156" s="27"/>
      <c r="DI156" s="27"/>
      <c r="DJ156" s="27"/>
      <c r="DK156" s="27"/>
      <c r="DL156" s="27"/>
      <c r="DM156" s="27"/>
      <c r="DN156" s="27"/>
      <c r="DO156" s="27"/>
      <c r="DP156" s="27"/>
      <c r="DQ156" s="27"/>
      <c r="DR156" s="27"/>
      <c r="DS156" s="27"/>
      <c r="DT156" s="27"/>
      <c r="DU156" s="27"/>
      <c r="DV156" s="27"/>
      <c r="DW156" s="27"/>
      <c r="DX156" s="27"/>
    </row>
    <row r="157" spans="1:128" s="5" customFormat="1" x14ac:dyDescent="0.25">
      <c r="A157" s="23" t="s">
        <v>38</v>
      </c>
      <c r="B157" s="33" t="s">
        <v>119</v>
      </c>
      <c r="C157" s="123" t="s">
        <v>126</v>
      </c>
      <c r="D157" s="26">
        <v>1</v>
      </c>
      <c r="E157" s="90">
        <v>448.47809999999993</v>
      </c>
      <c r="F157" s="90">
        <f t="shared" si="56"/>
        <v>448.49999999999989</v>
      </c>
      <c r="G157" s="149">
        <v>1.12E-2</v>
      </c>
      <c r="H157" s="149">
        <v>1.0699999999999999E-2</v>
      </c>
      <c r="I157" s="147">
        <f t="shared" si="57"/>
        <v>2.1899999999999999E-2</v>
      </c>
      <c r="J157" s="91">
        <f t="shared" si="58"/>
        <v>48.830916019327418</v>
      </c>
      <c r="K157" s="59">
        <v>450</v>
      </c>
      <c r="L157" s="60">
        <v>448.32</v>
      </c>
      <c r="M157" s="131">
        <v>9.5999999999999992E-3</v>
      </c>
      <c r="N157" s="131">
        <v>8.5000000000000006E-3</v>
      </c>
      <c r="O157" s="131">
        <v>1.8100000000000002E-2</v>
      </c>
      <c r="P157" s="60">
        <v>40.369999999999997</v>
      </c>
      <c r="Q157" s="24">
        <f t="shared" ref="Q157:Q183" si="81">((M157-G157)/G157)*100</f>
        <v>-14.285714285714294</v>
      </c>
      <c r="R157" s="24">
        <f t="shared" ref="R157:R183" si="82">((N157-H157)/H157)*100</f>
        <v>-20.560747663551393</v>
      </c>
      <c r="S157" s="24">
        <f t="shared" si="59"/>
        <v>-17.351598173515974</v>
      </c>
      <c r="T157" s="24">
        <f t="shared" si="60"/>
        <v>-17.326965596915212</v>
      </c>
      <c r="U157" s="115"/>
      <c r="V157" s="109">
        <f t="shared" si="61"/>
        <v>-3.211517165005537</v>
      </c>
      <c r="W157" s="109">
        <f t="shared" si="62"/>
        <v>-8.211517165005537</v>
      </c>
      <c r="X157" s="109">
        <f t="shared" si="63"/>
        <v>1.788482834994463</v>
      </c>
      <c r="Y157" s="109">
        <f t="shared" si="64"/>
        <v>-11.147199249394486</v>
      </c>
      <c r="Z157" s="109">
        <f t="shared" si="65"/>
        <v>4.7241649193834121</v>
      </c>
      <c r="AA157" s="109">
        <f t="shared" si="66"/>
        <v>1.0610079575596938</v>
      </c>
      <c r="AB157" s="109">
        <f t="shared" si="67"/>
        <v>-3.9389920424403062</v>
      </c>
      <c r="AC157" s="109">
        <f t="shared" si="68"/>
        <v>6.0610079575596938</v>
      </c>
      <c r="AD157" s="109">
        <f t="shared" si="69"/>
        <v>-26.286548990584826</v>
      </c>
      <c r="AE157" s="109">
        <f t="shared" si="70"/>
        <v>28.40856490570421</v>
      </c>
      <c r="AF157" s="109">
        <f t="shared" si="71"/>
        <v>-2.9702970297029725</v>
      </c>
      <c r="AG157" s="109">
        <f t="shared" si="72"/>
        <v>-7.9702970297029729</v>
      </c>
      <c r="AH157" s="109">
        <f t="shared" si="73"/>
        <v>2.0297029702970275</v>
      </c>
      <c r="AI157" s="109">
        <f t="shared" si="74"/>
        <v>-16.033419481020328</v>
      </c>
      <c r="AJ157" s="109">
        <f t="shared" si="75"/>
        <v>10.092825421614384</v>
      </c>
      <c r="AK157" s="109">
        <f t="shared" si="76"/>
        <v>-3.0219856758152299</v>
      </c>
      <c r="AL157" s="109">
        <f t="shared" si="77"/>
        <v>-8.0219856758152304</v>
      </c>
      <c r="AM157" s="109">
        <f t="shared" si="78"/>
        <v>1.9780143241847701</v>
      </c>
      <c r="AN157" s="109">
        <f t="shared" si="79"/>
        <v>-16.323824860337844</v>
      </c>
      <c r="AO157" s="109">
        <f t="shared" si="80"/>
        <v>10.279853508707383</v>
      </c>
      <c r="AP157" s="27"/>
      <c r="AQ157" s="27"/>
      <c r="AR157" s="27"/>
      <c r="AS157" s="27"/>
      <c r="AT157" s="27"/>
      <c r="AU157" s="27"/>
      <c r="AV157" s="27"/>
      <c r="AW157" s="27"/>
      <c r="AX157" s="27"/>
      <c r="AY157" s="27"/>
      <c r="AZ157" s="27"/>
      <c r="BA157" s="27"/>
      <c r="BB157" s="27"/>
      <c r="BC157" s="27"/>
      <c r="BD157" s="27"/>
      <c r="BE157" s="27"/>
      <c r="BF157" s="27"/>
      <c r="BG157" s="27"/>
      <c r="BH157" s="27"/>
      <c r="BI157" s="27"/>
      <c r="BJ157" s="27"/>
      <c r="BK157" s="27"/>
      <c r="BL157" s="27"/>
      <c r="BM157" s="27"/>
      <c r="BN157" s="27"/>
      <c r="BO157" s="27"/>
      <c r="BP157" s="27"/>
      <c r="BQ157" s="27"/>
      <c r="BR157" s="27"/>
      <c r="BS157" s="27"/>
      <c r="BT157" s="27"/>
      <c r="BU157" s="27"/>
      <c r="BV157" s="27"/>
      <c r="BW157" s="27"/>
      <c r="BX157" s="27"/>
      <c r="BY157" s="27"/>
      <c r="BZ157" s="27"/>
      <c r="CA157" s="27"/>
      <c r="CB157" s="27"/>
      <c r="CC157" s="27"/>
      <c r="CD157" s="27"/>
      <c r="CE157" s="27"/>
      <c r="CF157" s="27"/>
      <c r="CG157" s="27"/>
      <c r="CH157" s="27"/>
      <c r="CI157" s="27"/>
      <c r="CJ157" s="27"/>
      <c r="CK157" s="27"/>
      <c r="CL157" s="27"/>
      <c r="CM157" s="27"/>
      <c r="CN157" s="27"/>
      <c r="CO157" s="27"/>
      <c r="CP157" s="27"/>
      <c r="CQ157" s="27"/>
      <c r="CR157" s="27"/>
      <c r="CS157" s="27"/>
      <c r="CT157" s="27"/>
      <c r="CU157" s="27"/>
      <c r="CV157" s="27"/>
      <c r="CW157" s="27"/>
      <c r="CX157" s="27"/>
      <c r="CY157" s="27"/>
      <c r="CZ157" s="27"/>
      <c r="DA157" s="27"/>
      <c r="DB157" s="27"/>
      <c r="DC157" s="27"/>
      <c r="DD157" s="27"/>
      <c r="DE157" s="27"/>
      <c r="DF157" s="27"/>
      <c r="DG157" s="27"/>
      <c r="DH157" s="27"/>
      <c r="DI157" s="27"/>
      <c r="DJ157" s="27"/>
      <c r="DK157" s="27"/>
      <c r="DL157" s="27"/>
      <c r="DM157" s="27"/>
      <c r="DN157" s="27"/>
      <c r="DO157" s="27"/>
      <c r="DP157" s="27"/>
      <c r="DQ157" s="27"/>
      <c r="DR157" s="27"/>
      <c r="DS157" s="27"/>
      <c r="DT157" s="27"/>
      <c r="DU157" s="27"/>
      <c r="DV157" s="27"/>
      <c r="DW157" s="27"/>
      <c r="DX157" s="27"/>
    </row>
    <row r="158" spans="1:128" s="5" customFormat="1" x14ac:dyDescent="0.25">
      <c r="A158" s="23" t="s">
        <v>38</v>
      </c>
      <c r="B158" s="33" t="s">
        <v>119</v>
      </c>
      <c r="C158" s="123" t="s">
        <v>126</v>
      </c>
      <c r="D158" s="26">
        <v>2</v>
      </c>
      <c r="E158" s="90">
        <v>446.96770000000004</v>
      </c>
      <c r="F158" s="90">
        <f t="shared" si="56"/>
        <v>447</v>
      </c>
      <c r="G158" s="149">
        <v>2.2700000000000001E-2</v>
      </c>
      <c r="H158" s="149">
        <v>9.5999999999999992E-3</v>
      </c>
      <c r="I158" s="147">
        <f t="shared" si="57"/>
        <v>3.2300000000000002E-2</v>
      </c>
      <c r="J158" s="91">
        <f t="shared" si="58"/>
        <v>72.262758979593642</v>
      </c>
      <c r="K158" s="59">
        <v>450</v>
      </c>
      <c r="L158" s="60">
        <v>446.8</v>
      </c>
      <c r="M158" s="131">
        <v>2.1000000000000001E-2</v>
      </c>
      <c r="N158" s="131">
        <v>8.3000000000000001E-3</v>
      </c>
      <c r="O158" s="131">
        <v>2.93E-2</v>
      </c>
      <c r="P158" s="60">
        <v>65.58</v>
      </c>
      <c r="Q158" s="24">
        <f t="shared" si="81"/>
        <v>-7.4889867841409687</v>
      </c>
      <c r="R158" s="24">
        <f t="shared" si="82"/>
        <v>-13.541666666666657</v>
      </c>
      <c r="S158" s="24">
        <f t="shared" si="59"/>
        <v>-9.287925696594435</v>
      </c>
      <c r="T158" s="24">
        <f t="shared" si="60"/>
        <v>-9.2478602726485928</v>
      </c>
      <c r="U158" s="115"/>
      <c r="V158" s="109">
        <f t="shared" si="61"/>
        <v>-3.211517165005537</v>
      </c>
      <c r="W158" s="109">
        <f t="shared" si="62"/>
        <v>-8.211517165005537</v>
      </c>
      <c r="X158" s="109">
        <f t="shared" si="63"/>
        <v>1.788482834994463</v>
      </c>
      <c r="Y158" s="109">
        <f t="shared" si="64"/>
        <v>-11.147199249394486</v>
      </c>
      <c r="Z158" s="109">
        <f t="shared" si="65"/>
        <v>4.7241649193834121</v>
      </c>
      <c r="AA158" s="109">
        <f t="shared" si="66"/>
        <v>1.0610079575596938</v>
      </c>
      <c r="AB158" s="109">
        <f t="shared" si="67"/>
        <v>-3.9389920424403062</v>
      </c>
      <c r="AC158" s="109">
        <f t="shared" si="68"/>
        <v>6.0610079575596938</v>
      </c>
      <c r="AD158" s="109">
        <f t="shared" si="69"/>
        <v>-26.286548990584826</v>
      </c>
      <c r="AE158" s="109">
        <f t="shared" si="70"/>
        <v>28.40856490570421</v>
      </c>
      <c r="AF158" s="109">
        <f t="shared" si="71"/>
        <v>-2.9702970297029725</v>
      </c>
      <c r="AG158" s="109">
        <f t="shared" si="72"/>
        <v>-7.9702970297029729</v>
      </c>
      <c r="AH158" s="109">
        <f t="shared" si="73"/>
        <v>2.0297029702970275</v>
      </c>
      <c r="AI158" s="109">
        <f t="shared" si="74"/>
        <v>-16.033419481020328</v>
      </c>
      <c r="AJ158" s="109">
        <f t="shared" si="75"/>
        <v>10.092825421614384</v>
      </c>
      <c r="AK158" s="109">
        <f t="shared" si="76"/>
        <v>-3.0219856758152299</v>
      </c>
      <c r="AL158" s="109">
        <f t="shared" si="77"/>
        <v>-8.0219856758152304</v>
      </c>
      <c r="AM158" s="109">
        <f t="shared" si="78"/>
        <v>1.9780143241847701</v>
      </c>
      <c r="AN158" s="109">
        <f t="shared" si="79"/>
        <v>-16.323824860337844</v>
      </c>
      <c r="AO158" s="109">
        <f t="shared" si="80"/>
        <v>10.279853508707383</v>
      </c>
      <c r="AP158" s="27"/>
      <c r="AQ158" s="27"/>
      <c r="AR158" s="27"/>
      <c r="AS158" s="27"/>
      <c r="AT158" s="27"/>
      <c r="AU158" s="27"/>
      <c r="AV158" s="27"/>
      <c r="AW158" s="27"/>
      <c r="AX158" s="27"/>
      <c r="AY158" s="27"/>
      <c r="AZ158" s="27"/>
      <c r="BA158" s="27"/>
      <c r="BB158" s="27"/>
      <c r="BC158" s="27"/>
      <c r="BD158" s="27"/>
      <c r="BE158" s="27"/>
      <c r="BF158" s="27"/>
      <c r="BG158" s="27"/>
      <c r="BH158" s="27"/>
      <c r="BI158" s="27"/>
      <c r="BJ158" s="27"/>
      <c r="BK158" s="27"/>
      <c r="BL158" s="27"/>
      <c r="BM158" s="27"/>
      <c r="BN158" s="27"/>
      <c r="BO158" s="27"/>
      <c r="BP158" s="27"/>
      <c r="BQ158" s="27"/>
      <c r="BR158" s="27"/>
      <c r="BS158" s="27"/>
      <c r="BT158" s="27"/>
      <c r="BU158" s="27"/>
      <c r="BV158" s="27"/>
      <c r="BW158" s="27"/>
      <c r="BX158" s="27"/>
      <c r="BY158" s="27"/>
      <c r="BZ158" s="27"/>
      <c r="CA158" s="27"/>
      <c r="CB158" s="27"/>
      <c r="CC158" s="27"/>
      <c r="CD158" s="27"/>
      <c r="CE158" s="27"/>
      <c r="CF158" s="27"/>
      <c r="CG158" s="27"/>
      <c r="CH158" s="27"/>
      <c r="CI158" s="27"/>
      <c r="CJ158" s="27"/>
      <c r="CK158" s="27"/>
      <c r="CL158" s="27"/>
      <c r="CM158" s="27"/>
      <c r="CN158" s="27"/>
      <c r="CO158" s="27"/>
      <c r="CP158" s="27"/>
      <c r="CQ158" s="27"/>
      <c r="CR158" s="27"/>
      <c r="CS158" s="27"/>
      <c r="CT158" s="27"/>
      <c r="CU158" s="27"/>
      <c r="CV158" s="27"/>
      <c r="CW158" s="27"/>
      <c r="CX158" s="27"/>
      <c r="CY158" s="27"/>
      <c r="CZ158" s="27"/>
      <c r="DA158" s="27"/>
      <c r="DB158" s="27"/>
      <c r="DC158" s="27"/>
      <c r="DD158" s="27"/>
      <c r="DE158" s="27"/>
      <c r="DF158" s="27"/>
      <c r="DG158" s="27"/>
      <c r="DH158" s="27"/>
      <c r="DI158" s="27"/>
      <c r="DJ158" s="27"/>
      <c r="DK158" s="27"/>
      <c r="DL158" s="27"/>
      <c r="DM158" s="27"/>
      <c r="DN158" s="27"/>
      <c r="DO158" s="27"/>
      <c r="DP158" s="27"/>
      <c r="DQ158" s="27"/>
      <c r="DR158" s="27"/>
      <c r="DS158" s="27"/>
      <c r="DT158" s="27"/>
      <c r="DU158" s="27"/>
      <c r="DV158" s="27"/>
      <c r="DW158" s="27"/>
      <c r="DX158" s="27"/>
    </row>
    <row r="159" spans="1:128" s="5" customFormat="1" x14ac:dyDescent="0.25">
      <c r="A159" s="23" t="s">
        <v>38</v>
      </c>
      <c r="B159" s="33" t="s">
        <v>119</v>
      </c>
      <c r="C159" s="123" t="s">
        <v>126</v>
      </c>
      <c r="D159" s="26">
        <v>3</v>
      </c>
      <c r="E159" s="90">
        <v>448.46030000000002</v>
      </c>
      <c r="F159" s="90">
        <f t="shared" si="56"/>
        <v>448.5</v>
      </c>
      <c r="G159" s="149">
        <v>2.9899999999999999E-2</v>
      </c>
      <c r="H159" s="149">
        <v>9.7999999999999997E-3</v>
      </c>
      <c r="I159" s="147">
        <f t="shared" si="57"/>
        <v>3.9699999999999999E-2</v>
      </c>
      <c r="J159" s="91">
        <f t="shared" si="58"/>
        <v>88.522158559364783</v>
      </c>
      <c r="K159" s="59">
        <v>450</v>
      </c>
      <c r="L159" s="60">
        <v>448.29</v>
      </c>
      <c r="M159" s="131">
        <v>2.6200000000000001E-2</v>
      </c>
      <c r="N159" s="131">
        <v>8.5000000000000006E-3</v>
      </c>
      <c r="O159" s="131">
        <v>3.4700000000000002E-2</v>
      </c>
      <c r="P159" s="60">
        <v>77.41</v>
      </c>
      <c r="Q159" s="24">
        <f t="shared" si="81"/>
        <v>-12.374581939799326</v>
      </c>
      <c r="R159" s="24">
        <f t="shared" si="82"/>
        <v>-13.265306122448969</v>
      </c>
      <c r="S159" s="24">
        <f t="shared" si="59"/>
        <v>-12.594458438287148</v>
      </c>
      <c r="T159" s="24">
        <f t="shared" si="60"/>
        <v>-12.552968364313827</v>
      </c>
      <c r="U159" s="115"/>
      <c r="V159" s="109">
        <f t="shared" si="61"/>
        <v>-3.211517165005537</v>
      </c>
      <c r="W159" s="109">
        <f t="shared" si="62"/>
        <v>-8.211517165005537</v>
      </c>
      <c r="X159" s="109">
        <f t="shared" si="63"/>
        <v>1.788482834994463</v>
      </c>
      <c r="Y159" s="109">
        <f t="shared" si="64"/>
        <v>-11.147199249394486</v>
      </c>
      <c r="Z159" s="109">
        <f t="shared" si="65"/>
        <v>4.7241649193834121</v>
      </c>
      <c r="AA159" s="109">
        <f t="shared" si="66"/>
        <v>1.0610079575596938</v>
      </c>
      <c r="AB159" s="109">
        <f t="shared" si="67"/>
        <v>-3.9389920424403062</v>
      </c>
      <c r="AC159" s="109">
        <f t="shared" si="68"/>
        <v>6.0610079575596938</v>
      </c>
      <c r="AD159" s="109">
        <f t="shared" si="69"/>
        <v>-26.286548990584826</v>
      </c>
      <c r="AE159" s="109">
        <f t="shared" si="70"/>
        <v>28.40856490570421</v>
      </c>
      <c r="AF159" s="109">
        <f t="shared" si="71"/>
        <v>-2.9702970297029725</v>
      </c>
      <c r="AG159" s="109">
        <f t="shared" si="72"/>
        <v>-7.9702970297029729</v>
      </c>
      <c r="AH159" s="109">
        <f t="shared" si="73"/>
        <v>2.0297029702970275</v>
      </c>
      <c r="AI159" s="109">
        <f t="shared" si="74"/>
        <v>-16.033419481020328</v>
      </c>
      <c r="AJ159" s="109">
        <f t="shared" si="75"/>
        <v>10.092825421614384</v>
      </c>
      <c r="AK159" s="109">
        <f t="shared" si="76"/>
        <v>-3.0219856758152299</v>
      </c>
      <c r="AL159" s="109">
        <f t="shared" si="77"/>
        <v>-8.0219856758152304</v>
      </c>
      <c r="AM159" s="109">
        <f t="shared" si="78"/>
        <v>1.9780143241847701</v>
      </c>
      <c r="AN159" s="109">
        <f t="shared" si="79"/>
        <v>-16.323824860337844</v>
      </c>
      <c r="AO159" s="109">
        <f t="shared" si="80"/>
        <v>10.279853508707383</v>
      </c>
      <c r="AP159" s="27"/>
      <c r="AQ159" s="27"/>
      <c r="AR159" s="27"/>
      <c r="AS159" s="27"/>
      <c r="AT159" s="27"/>
      <c r="AU159" s="27"/>
      <c r="AV159" s="27"/>
      <c r="AW159" s="27"/>
      <c r="AX159" s="27"/>
      <c r="AY159" s="27"/>
      <c r="AZ159" s="27"/>
      <c r="BA159" s="27"/>
      <c r="BB159" s="27"/>
      <c r="BC159" s="27"/>
      <c r="BD159" s="27"/>
      <c r="BE159" s="27"/>
      <c r="BF159" s="27"/>
      <c r="BG159" s="27"/>
      <c r="BH159" s="27"/>
      <c r="BI159" s="27"/>
      <c r="BJ159" s="27"/>
      <c r="BK159" s="27"/>
      <c r="BL159" s="27"/>
      <c r="BM159" s="27"/>
      <c r="BN159" s="27"/>
      <c r="BO159" s="27"/>
      <c r="BP159" s="27"/>
      <c r="BQ159" s="27"/>
      <c r="BR159" s="27"/>
      <c r="BS159" s="27"/>
      <c r="BT159" s="27"/>
      <c r="BU159" s="27"/>
      <c r="BV159" s="27"/>
      <c r="BW159" s="27"/>
      <c r="BX159" s="27"/>
      <c r="BY159" s="27"/>
      <c r="BZ159" s="27"/>
      <c r="CA159" s="27"/>
      <c r="CB159" s="27"/>
      <c r="CC159" s="27"/>
      <c r="CD159" s="27"/>
      <c r="CE159" s="27"/>
      <c r="CF159" s="27"/>
      <c r="CG159" s="27"/>
      <c r="CH159" s="27"/>
      <c r="CI159" s="27"/>
      <c r="CJ159" s="27"/>
      <c r="CK159" s="27"/>
      <c r="CL159" s="27"/>
      <c r="CM159" s="27"/>
      <c r="CN159" s="27"/>
      <c r="CO159" s="27"/>
      <c r="CP159" s="27"/>
      <c r="CQ159" s="27"/>
      <c r="CR159" s="27"/>
      <c r="CS159" s="27"/>
      <c r="CT159" s="27"/>
      <c r="CU159" s="27"/>
      <c r="CV159" s="27"/>
      <c r="CW159" s="27"/>
      <c r="CX159" s="27"/>
      <c r="CY159" s="27"/>
      <c r="CZ159" s="27"/>
      <c r="DA159" s="27"/>
      <c r="DB159" s="27"/>
      <c r="DC159" s="27"/>
      <c r="DD159" s="27"/>
      <c r="DE159" s="27"/>
      <c r="DF159" s="27"/>
      <c r="DG159" s="27"/>
      <c r="DH159" s="27"/>
      <c r="DI159" s="27"/>
      <c r="DJ159" s="27"/>
      <c r="DK159" s="27"/>
      <c r="DL159" s="27"/>
      <c r="DM159" s="27"/>
      <c r="DN159" s="27"/>
      <c r="DO159" s="27"/>
      <c r="DP159" s="27"/>
      <c r="DQ159" s="27"/>
      <c r="DR159" s="27"/>
      <c r="DS159" s="27"/>
      <c r="DT159" s="27"/>
      <c r="DU159" s="27"/>
      <c r="DV159" s="27"/>
      <c r="DW159" s="27"/>
      <c r="DX159" s="27"/>
    </row>
    <row r="160" spans="1:128" s="5" customFormat="1" x14ac:dyDescent="0.25">
      <c r="A160" s="23" t="s">
        <v>38</v>
      </c>
      <c r="B160" s="33" t="s">
        <v>119</v>
      </c>
      <c r="C160" s="123" t="s">
        <v>126</v>
      </c>
      <c r="D160" s="26">
        <v>4</v>
      </c>
      <c r="E160" s="90">
        <v>447.05089999999996</v>
      </c>
      <c r="F160" s="90">
        <f t="shared" si="56"/>
        <v>447.09999999999997</v>
      </c>
      <c r="G160" s="149">
        <v>4.0099999999999997E-2</v>
      </c>
      <c r="H160" s="149">
        <v>8.9999999999999993E-3</v>
      </c>
      <c r="I160" s="147">
        <f t="shared" si="57"/>
        <v>4.9099999999999998E-2</v>
      </c>
      <c r="J160" s="91">
        <f t="shared" si="58"/>
        <v>109.82634197141125</v>
      </c>
      <c r="K160" s="59">
        <v>450</v>
      </c>
      <c r="L160" s="60">
        <v>446.98</v>
      </c>
      <c r="M160" s="131">
        <v>3.61E-2</v>
      </c>
      <c r="N160" s="131">
        <v>8.3999999999999995E-3</v>
      </c>
      <c r="O160" s="131">
        <v>4.4499999999999998E-2</v>
      </c>
      <c r="P160" s="60">
        <v>99.56</v>
      </c>
      <c r="Q160" s="24">
        <f t="shared" si="81"/>
        <v>-9.9750623441396424</v>
      </c>
      <c r="R160" s="24">
        <f t="shared" si="82"/>
        <v>-6.6666666666666652</v>
      </c>
      <c r="S160" s="24">
        <f t="shared" si="59"/>
        <v>-9.3686354378818741</v>
      </c>
      <c r="T160" s="24">
        <f t="shared" si="60"/>
        <v>-9.34779560816445</v>
      </c>
      <c r="U160" s="115"/>
      <c r="V160" s="109">
        <f t="shared" si="61"/>
        <v>-3.211517165005537</v>
      </c>
      <c r="W160" s="109">
        <f t="shared" si="62"/>
        <v>-8.211517165005537</v>
      </c>
      <c r="X160" s="109">
        <f t="shared" si="63"/>
        <v>1.788482834994463</v>
      </c>
      <c r="Y160" s="109">
        <f t="shared" si="64"/>
        <v>-11.147199249394486</v>
      </c>
      <c r="Z160" s="109">
        <f t="shared" si="65"/>
        <v>4.7241649193834121</v>
      </c>
      <c r="AA160" s="109">
        <f t="shared" si="66"/>
        <v>1.0610079575596938</v>
      </c>
      <c r="AB160" s="109">
        <f t="shared" si="67"/>
        <v>-3.9389920424403062</v>
      </c>
      <c r="AC160" s="109">
        <f t="shared" si="68"/>
        <v>6.0610079575596938</v>
      </c>
      <c r="AD160" s="109">
        <f t="shared" si="69"/>
        <v>-26.286548990584826</v>
      </c>
      <c r="AE160" s="109">
        <f t="shared" si="70"/>
        <v>28.40856490570421</v>
      </c>
      <c r="AF160" s="109">
        <f t="shared" si="71"/>
        <v>-2.9702970297029725</v>
      </c>
      <c r="AG160" s="109">
        <f t="shared" si="72"/>
        <v>-7.9702970297029729</v>
      </c>
      <c r="AH160" s="109">
        <f t="shared" si="73"/>
        <v>2.0297029702970275</v>
      </c>
      <c r="AI160" s="109">
        <f t="shared" si="74"/>
        <v>-16.033419481020328</v>
      </c>
      <c r="AJ160" s="109">
        <f t="shared" si="75"/>
        <v>10.092825421614384</v>
      </c>
      <c r="AK160" s="109">
        <f t="shared" si="76"/>
        <v>-3.0219856758152299</v>
      </c>
      <c r="AL160" s="109">
        <f t="shared" si="77"/>
        <v>-8.0219856758152304</v>
      </c>
      <c r="AM160" s="109">
        <f t="shared" si="78"/>
        <v>1.9780143241847701</v>
      </c>
      <c r="AN160" s="109">
        <f t="shared" si="79"/>
        <v>-16.323824860337844</v>
      </c>
      <c r="AO160" s="109">
        <f t="shared" si="80"/>
        <v>10.279853508707383</v>
      </c>
      <c r="AP160" s="27"/>
      <c r="AQ160" s="27"/>
      <c r="AR160" s="27"/>
      <c r="AS160" s="27"/>
      <c r="AT160" s="27"/>
      <c r="AU160" s="27"/>
      <c r="AV160" s="27"/>
      <c r="AW160" s="27"/>
      <c r="AX160" s="27"/>
      <c r="AY160" s="27"/>
      <c r="AZ160" s="27"/>
      <c r="BA160" s="27"/>
      <c r="BB160" s="27"/>
      <c r="BC160" s="27"/>
      <c r="BD160" s="27"/>
      <c r="BE160" s="27"/>
      <c r="BF160" s="27"/>
      <c r="BG160" s="27"/>
      <c r="BH160" s="27"/>
      <c r="BI160" s="27"/>
      <c r="BJ160" s="27"/>
      <c r="BK160" s="27"/>
      <c r="BL160" s="27"/>
      <c r="BM160" s="27"/>
      <c r="BN160" s="27"/>
      <c r="BO160" s="27"/>
      <c r="BP160" s="27"/>
      <c r="BQ160" s="27"/>
      <c r="BR160" s="27"/>
      <c r="BS160" s="27"/>
      <c r="BT160" s="27"/>
      <c r="BU160" s="27"/>
      <c r="BV160" s="27"/>
      <c r="BW160" s="27"/>
      <c r="BX160" s="27"/>
      <c r="BY160" s="27"/>
      <c r="BZ160" s="27"/>
      <c r="CA160" s="27"/>
      <c r="CB160" s="27"/>
      <c r="CC160" s="27"/>
      <c r="CD160" s="27"/>
      <c r="CE160" s="27"/>
      <c r="CF160" s="27"/>
      <c r="CG160" s="27"/>
      <c r="CH160" s="27"/>
      <c r="CI160" s="27"/>
      <c r="CJ160" s="27"/>
      <c r="CK160" s="27"/>
      <c r="CL160" s="27"/>
      <c r="CM160" s="27"/>
      <c r="CN160" s="27"/>
      <c r="CO160" s="27"/>
      <c r="CP160" s="27"/>
      <c r="CQ160" s="27"/>
      <c r="CR160" s="27"/>
      <c r="CS160" s="27"/>
      <c r="CT160" s="27"/>
      <c r="CU160" s="27"/>
      <c r="CV160" s="27"/>
      <c r="CW160" s="27"/>
      <c r="CX160" s="27"/>
      <c r="CY160" s="27"/>
      <c r="CZ160" s="27"/>
      <c r="DA160" s="27"/>
      <c r="DB160" s="27"/>
      <c r="DC160" s="27"/>
      <c r="DD160" s="27"/>
      <c r="DE160" s="27"/>
      <c r="DF160" s="27"/>
      <c r="DG160" s="27"/>
      <c r="DH160" s="27"/>
      <c r="DI160" s="27"/>
      <c r="DJ160" s="27"/>
      <c r="DK160" s="27"/>
      <c r="DL160" s="27"/>
      <c r="DM160" s="27"/>
      <c r="DN160" s="27"/>
      <c r="DO160" s="27"/>
      <c r="DP160" s="27"/>
      <c r="DQ160" s="27"/>
      <c r="DR160" s="27"/>
      <c r="DS160" s="27"/>
      <c r="DT160" s="27"/>
      <c r="DU160" s="27"/>
      <c r="DV160" s="27"/>
      <c r="DW160" s="27"/>
      <c r="DX160" s="27"/>
    </row>
    <row r="161" spans="1:128" s="5" customFormat="1" x14ac:dyDescent="0.25">
      <c r="A161" s="23" t="s">
        <v>38</v>
      </c>
      <c r="B161" s="33" t="s">
        <v>119</v>
      </c>
      <c r="C161" s="123" t="s">
        <v>126</v>
      </c>
      <c r="D161" s="26">
        <v>5</v>
      </c>
      <c r="E161" s="90">
        <v>445.90120000000002</v>
      </c>
      <c r="F161" s="90">
        <f t="shared" si="56"/>
        <v>446.00000000000006</v>
      </c>
      <c r="G161" s="149">
        <v>8.3500000000000005E-2</v>
      </c>
      <c r="H161" s="149">
        <v>1.5299999999999999E-2</v>
      </c>
      <c r="I161" s="147">
        <f t="shared" si="57"/>
        <v>9.8799999999999999E-2</v>
      </c>
      <c r="J161" s="91">
        <f t="shared" si="58"/>
        <v>221.55522213928703</v>
      </c>
      <c r="K161" s="59">
        <v>450</v>
      </c>
      <c r="L161" s="60">
        <v>445.89</v>
      </c>
      <c r="M161" s="131">
        <v>7.7100000000000002E-2</v>
      </c>
      <c r="N161" s="131">
        <v>1.35E-2</v>
      </c>
      <c r="O161" s="131">
        <v>9.06E-2</v>
      </c>
      <c r="P161" s="60">
        <v>203.21</v>
      </c>
      <c r="Q161" s="24">
        <f t="shared" si="81"/>
        <v>-7.6646706586826374</v>
      </c>
      <c r="R161" s="24">
        <f t="shared" si="82"/>
        <v>-11.764705882352938</v>
      </c>
      <c r="S161" s="24">
        <f t="shared" si="59"/>
        <v>-8.2995951417004044</v>
      </c>
      <c r="T161" s="24">
        <f t="shared" si="60"/>
        <v>-8.280202995059069</v>
      </c>
      <c r="U161" s="115"/>
      <c r="V161" s="109">
        <f t="shared" si="61"/>
        <v>-3.211517165005537</v>
      </c>
      <c r="W161" s="109">
        <f t="shared" si="62"/>
        <v>-8.211517165005537</v>
      </c>
      <c r="X161" s="109">
        <f t="shared" si="63"/>
        <v>1.788482834994463</v>
      </c>
      <c r="Y161" s="109">
        <f t="shared" si="64"/>
        <v>-11.147199249394486</v>
      </c>
      <c r="Z161" s="109">
        <f t="shared" si="65"/>
        <v>4.7241649193834121</v>
      </c>
      <c r="AA161" s="109">
        <f t="shared" si="66"/>
        <v>1.0610079575596938</v>
      </c>
      <c r="AB161" s="109">
        <f t="shared" si="67"/>
        <v>-3.9389920424403062</v>
      </c>
      <c r="AC161" s="109">
        <f t="shared" si="68"/>
        <v>6.0610079575596938</v>
      </c>
      <c r="AD161" s="109">
        <f t="shared" si="69"/>
        <v>-26.286548990584826</v>
      </c>
      <c r="AE161" s="109">
        <f t="shared" si="70"/>
        <v>28.40856490570421</v>
      </c>
      <c r="AF161" s="109">
        <f t="shared" si="71"/>
        <v>-2.9702970297029725</v>
      </c>
      <c r="AG161" s="109">
        <f t="shared" si="72"/>
        <v>-7.9702970297029729</v>
      </c>
      <c r="AH161" s="109">
        <f t="shared" si="73"/>
        <v>2.0297029702970275</v>
      </c>
      <c r="AI161" s="109">
        <f t="shared" si="74"/>
        <v>-16.033419481020328</v>
      </c>
      <c r="AJ161" s="109">
        <f t="shared" si="75"/>
        <v>10.092825421614384</v>
      </c>
      <c r="AK161" s="109">
        <f t="shared" si="76"/>
        <v>-3.0219856758152299</v>
      </c>
      <c r="AL161" s="109">
        <f t="shared" si="77"/>
        <v>-8.0219856758152304</v>
      </c>
      <c r="AM161" s="109">
        <f t="shared" si="78"/>
        <v>1.9780143241847701</v>
      </c>
      <c r="AN161" s="109">
        <f t="shared" si="79"/>
        <v>-16.323824860337844</v>
      </c>
      <c r="AO161" s="109">
        <f t="shared" si="80"/>
        <v>10.279853508707383</v>
      </c>
      <c r="AP161" s="27"/>
      <c r="AQ161" s="27"/>
      <c r="AR161" s="27"/>
      <c r="AS161" s="27"/>
      <c r="AT161" s="27"/>
      <c r="AU161" s="27"/>
      <c r="AV161" s="27"/>
      <c r="AW161" s="27"/>
      <c r="AX161" s="27"/>
      <c r="AY161" s="27"/>
      <c r="AZ161" s="27"/>
      <c r="BA161" s="27"/>
      <c r="BB161" s="27"/>
      <c r="BC161" s="27"/>
      <c r="BD161" s="27"/>
      <c r="BE161" s="27"/>
      <c r="BF161" s="27"/>
      <c r="BG161" s="27"/>
      <c r="BH161" s="27"/>
      <c r="BI161" s="27"/>
      <c r="BJ161" s="27"/>
      <c r="BK161" s="27"/>
      <c r="BL161" s="27"/>
      <c r="BM161" s="27"/>
      <c r="BN161" s="27"/>
      <c r="BO161" s="27"/>
      <c r="BP161" s="27"/>
      <c r="BQ161" s="27"/>
      <c r="BR161" s="27"/>
      <c r="BS161" s="27"/>
      <c r="BT161" s="27"/>
      <c r="BU161" s="27"/>
      <c r="BV161" s="27"/>
      <c r="BW161" s="27"/>
      <c r="BX161" s="27"/>
      <c r="BY161" s="27"/>
      <c r="BZ161" s="27"/>
      <c r="CA161" s="27"/>
      <c r="CB161" s="27"/>
      <c r="CC161" s="27"/>
      <c r="CD161" s="27"/>
      <c r="CE161" s="27"/>
      <c r="CF161" s="27"/>
      <c r="CG161" s="27"/>
      <c r="CH161" s="27"/>
      <c r="CI161" s="27"/>
      <c r="CJ161" s="27"/>
      <c r="CK161" s="27"/>
      <c r="CL161" s="27"/>
      <c r="CM161" s="27"/>
      <c r="CN161" s="27"/>
      <c r="CO161" s="27"/>
      <c r="CP161" s="27"/>
      <c r="CQ161" s="27"/>
      <c r="CR161" s="27"/>
      <c r="CS161" s="27"/>
      <c r="CT161" s="27"/>
      <c r="CU161" s="27"/>
      <c r="CV161" s="27"/>
      <c r="CW161" s="27"/>
      <c r="CX161" s="27"/>
      <c r="CY161" s="27"/>
      <c r="CZ161" s="27"/>
      <c r="DA161" s="27"/>
      <c r="DB161" s="27"/>
      <c r="DC161" s="27"/>
      <c r="DD161" s="27"/>
      <c r="DE161" s="27"/>
      <c r="DF161" s="27"/>
      <c r="DG161" s="27"/>
      <c r="DH161" s="27"/>
      <c r="DI161" s="27"/>
      <c r="DJ161" s="27"/>
      <c r="DK161" s="27"/>
      <c r="DL161" s="27"/>
      <c r="DM161" s="27"/>
      <c r="DN161" s="27"/>
      <c r="DO161" s="27"/>
      <c r="DP161" s="27"/>
      <c r="DQ161" s="27"/>
      <c r="DR161" s="27"/>
      <c r="DS161" s="27"/>
      <c r="DT161" s="27"/>
      <c r="DU161" s="27"/>
      <c r="DV161" s="27"/>
      <c r="DW161" s="27"/>
      <c r="DX161" s="27"/>
    </row>
    <row r="162" spans="1:128" s="5" customFormat="1" x14ac:dyDescent="0.25">
      <c r="A162" s="23" t="s">
        <v>38</v>
      </c>
      <c r="B162" s="33" t="s">
        <v>119</v>
      </c>
      <c r="C162" s="123" t="s">
        <v>126</v>
      </c>
      <c r="D162" s="26">
        <v>6</v>
      </c>
      <c r="E162" s="90">
        <v>446.55809999999997</v>
      </c>
      <c r="F162" s="90">
        <f t="shared" si="56"/>
        <v>446.7</v>
      </c>
      <c r="G162" s="149">
        <v>0.1211</v>
      </c>
      <c r="H162" s="149">
        <v>2.0799999999999999E-2</v>
      </c>
      <c r="I162" s="147">
        <f t="shared" si="57"/>
        <v>0.1419</v>
      </c>
      <c r="J162" s="91">
        <f t="shared" si="58"/>
        <v>317.72570243226505</v>
      </c>
      <c r="K162" s="59">
        <v>450</v>
      </c>
      <c r="L162" s="60">
        <v>446.44</v>
      </c>
      <c r="M162" s="131">
        <v>0.1114</v>
      </c>
      <c r="N162" s="131">
        <v>2.07E-2</v>
      </c>
      <c r="O162" s="131">
        <v>0.1321</v>
      </c>
      <c r="P162" s="60">
        <v>295.94</v>
      </c>
      <c r="Q162" s="24">
        <f t="shared" si="81"/>
        <v>-8.0099091659785309</v>
      </c>
      <c r="R162" s="24">
        <f t="shared" si="82"/>
        <v>-0.48076923076922784</v>
      </c>
      <c r="S162" s="24">
        <f t="shared" si="59"/>
        <v>-6.9062720225510947</v>
      </c>
      <c r="T162" s="24">
        <f t="shared" si="60"/>
        <v>-6.856764267256434</v>
      </c>
      <c r="U162" s="115"/>
      <c r="V162" s="109">
        <f t="shared" si="61"/>
        <v>-3.211517165005537</v>
      </c>
      <c r="W162" s="109">
        <f t="shared" si="62"/>
        <v>-8.211517165005537</v>
      </c>
      <c r="X162" s="109">
        <f t="shared" si="63"/>
        <v>1.788482834994463</v>
      </c>
      <c r="Y162" s="109">
        <f t="shared" si="64"/>
        <v>-11.147199249394486</v>
      </c>
      <c r="Z162" s="109">
        <f t="shared" si="65"/>
        <v>4.7241649193834121</v>
      </c>
      <c r="AA162" s="109">
        <f t="shared" si="66"/>
        <v>1.0610079575596938</v>
      </c>
      <c r="AB162" s="109">
        <f t="shared" si="67"/>
        <v>-3.9389920424403062</v>
      </c>
      <c r="AC162" s="109">
        <f t="shared" si="68"/>
        <v>6.0610079575596938</v>
      </c>
      <c r="AD162" s="109">
        <f t="shared" si="69"/>
        <v>-26.286548990584826</v>
      </c>
      <c r="AE162" s="109">
        <f t="shared" si="70"/>
        <v>28.40856490570421</v>
      </c>
      <c r="AF162" s="109">
        <f t="shared" si="71"/>
        <v>-2.9702970297029725</v>
      </c>
      <c r="AG162" s="109">
        <f t="shared" si="72"/>
        <v>-7.9702970297029729</v>
      </c>
      <c r="AH162" s="109">
        <f t="shared" si="73"/>
        <v>2.0297029702970275</v>
      </c>
      <c r="AI162" s="109">
        <f t="shared" si="74"/>
        <v>-16.033419481020328</v>
      </c>
      <c r="AJ162" s="109">
        <f t="shared" si="75"/>
        <v>10.092825421614384</v>
      </c>
      <c r="AK162" s="109">
        <f t="shared" si="76"/>
        <v>-3.0219856758152299</v>
      </c>
      <c r="AL162" s="109">
        <f t="shared" si="77"/>
        <v>-8.0219856758152304</v>
      </c>
      <c r="AM162" s="109">
        <f t="shared" si="78"/>
        <v>1.9780143241847701</v>
      </c>
      <c r="AN162" s="109">
        <f t="shared" si="79"/>
        <v>-16.323824860337844</v>
      </c>
      <c r="AO162" s="109">
        <f t="shared" si="80"/>
        <v>10.279853508707383</v>
      </c>
      <c r="AP162" s="27"/>
      <c r="AQ162" s="27"/>
      <c r="AR162" s="27"/>
      <c r="AS162" s="27"/>
      <c r="AT162" s="27"/>
      <c r="AU162" s="27"/>
      <c r="AV162" s="27"/>
      <c r="AW162" s="27"/>
      <c r="AX162" s="27"/>
      <c r="AY162" s="27"/>
      <c r="AZ162" s="27"/>
      <c r="BA162" s="27"/>
      <c r="BB162" s="27"/>
      <c r="BC162" s="27"/>
      <c r="BD162" s="27"/>
      <c r="BE162" s="27"/>
      <c r="BF162" s="27"/>
      <c r="BG162" s="27"/>
      <c r="BH162" s="27"/>
      <c r="BI162" s="27"/>
      <c r="BJ162" s="27"/>
      <c r="BK162" s="27"/>
      <c r="BL162" s="27"/>
      <c r="BM162" s="27"/>
      <c r="BN162" s="27"/>
      <c r="BO162" s="27"/>
      <c r="BP162" s="27"/>
      <c r="BQ162" s="27"/>
      <c r="BR162" s="27"/>
      <c r="BS162" s="27"/>
      <c r="BT162" s="27"/>
      <c r="BU162" s="27"/>
      <c r="BV162" s="27"/>
      <c r="BW162" s="27"/>
      <c r="BX162" s="27"/>
      <c r="BY162" s="27"/>
      <c r="BZ162" s="27"/>
      <c r="CA162" s="27"/>
      <c r="CB162" s="27"/>
      <c r="CC162" s="27"/>
      <c r="CD162" s="27"/>
      <c r="CE162" s="27"/>
      <c r="CF162" s="27"/>
      <c r="CG162" s="27"/>
      <c r="CH162" s="27"/>
      <c r="CI162" s="27"/>
      <c r="CJ162" s="27"/>
      <c r="CK162" s="27"/>
      <c r="CL162" s="27"/>
      <c r="CM162" s="27"/>
      <c r="CN162" s="27"/>
      <c r="CO162" s="27"/>
      <c r="CP162" s="27"/>
      <c r="CQ162" s="27"/>
      <c r="CR162" s="27"/>
      <c r="CS162" s="27"/>
      <c r="CT162" s="27"/>
      <c r="CU162" s="27"/>
      <c r="CV162" s="27"/>
      <c r="CW162" s="27"/>
      <c r="CX162" s="27"/>
      <c r="CY162" s="27"/>
      <c r="CZ162" s="27"/>
      <c r="DA162" s="27"/>
      <c r="DB162" s="27"/>
      <c r="DC162" s="27"/>
      <c r="DD162" s="27"/>
      <c r="DE162" s="27"/>
      <c r="DF162" s="27"/>
      <c r="DG162" s="27"/>
      <c r="DH162" s="27"/>
      <c r="DI162" s="27"/>
      <c r="DJ162" s="27"/>
      <c r="DK162" s="27"/>
      <c r="DL162" s="27"/>
      <c r="DM162" s="27"/>
      <c r="DN162" s="27"/>
      <c r="DO162" s="27"/>
      <c r="DP162" s="27"/>
      <c r="DQ162" s="27"/>
      <c r="DR162" s="27"/>
      <c r="DS162" s="27"/>
      <c r="DT162" s="27"/>
      <c r="DU162" s="27"/>
      <c r="DV162" s="27"/>
      <c r="DW162" s="27"/>
      <c r="DX162" s="27"/>
    </row>
    <row r="163" spans="1:128" s="5" customFormat="1" x14ac:dyDescent="0.25">
      <c r="A163" s="23" t="s">
        <v>38</v>
      </c>
      <c r="B163" s="33" t="s">
        <v>119</v>
      </c>
      <c r="C163" s="123" t="s">
        <v>126</v>
      </c>
      <c r="D163" s="26">
        <v>7</v>
      </c>
      <c r="E163" s="90">
        <v>447.90639999999996</v>
      </c>
      <c r="F163" s="90">
        <f t="shared" si="56"/>
        <v>448.2</v>
      </c>
      <c r="G163" s="149">
        <v>0.25290000000000001</v>
      </c>
      <c r="H163" s="149">
        <v>4.07E-2</v>
      </c>
      <c r="I163" s="147">
        <f t="shared" si="57"/>
        <v>0.29360000000000003</v>
      </c>
      <c r="J163" s="91">
        <f t="shared" si="58"/>
        <v>655.33198727078411</v>
      </c>
      <c r="K163" s="59">
        <v>450</v>
      </c>
      <c r="L163" s="60">
        <v>448.01</v>
      </c>
      <c r="M163" s="131">
        <v>0.2349</v>
      </c>
      <c r="N163" s="131">
        <v>4.0899999999999999E-2</v>
      </c>
      <c r="O163" s="131">
        <v>0.27579999999999999</v>
      </c>
      <c r="P163" s="60">
        <v>615.79</v>
      </c>
      <c r="Q163" s="24">
        <f t="shared" si="81"/>
        <v>-7.1174377224199352</v>
      </c>
      <c r="R163" s="24">
        <f t="shared" si="82"/>
        <v>0.49140049140048842</v>
      </c>
      <c r="S163" s="24">
        <f t="shared" si="59"/>
        <v>-6.0626702997275332</v>
      </c>
      <c r="T163" s="24">
        <f t="shared" si="60"/>
        <v>-6.0338863414041386</v>
      </c>
      <c r="U163" s="115"/>
      <c r="V163" s="109">
        <f t="shared" si="61"/>
        <v>-3.211517165005537</v>
      </c>
      <c r="W163" s="109">
        <f t="shared" si="62"/>
        <v>-8.211517165005537</v>
      </c>
      <c r="X163" s="109">
        <f t="shared" si="63"/>
        <v>1.788482834994463</v>
      </c>
      <c r="Y163" s="109">
        <f t="shared" si="64"/>
        <v>-11.147199249394486</v>
      </c>
      <c r="Z163" s="109">
        <f t="shared" si="65"/>
        <v>4.7241649193834121</v>
      </c>
      <c r="AA163" s="109">
        <f t="shared" si="66"/>
        <v>1.0610079575596938</v>
      </c>
      <c r="AB163" s="109">
        <f t="shared" si="67"/>
        <v>-3.9389920424403062</v>
      </c>
      <c r="AC163" s="109">
        <f t="shared" si="68"/>
        <v>6.0610079575596938</v>
      </c>
      <c r="AD163" s="109">
        <f t="shared" si="69"/>
        <v>-26.286548990584826</v>
      </c>
      <c r="AE163" s="109">
        <f t="shared" si="70"/>
        <v>28.40856490570421</v>
      </c>
      <c r="AF163" s="109">
        <f t="shared" si="71"/>
        <v>-2.9702970297029725</v>
      </c>
      <c r="AG163" s="109">
        <f t="shared" si="72"/>
        <v>-7.9702970297029729</v>
      </c>
      <c r="AH163" s="109">
        <f t="shared" si="73"/>
        <v>2.0297029702970275</v>
      </c>
      <c r="AI163" s="109">
        <f t="shared" si="74"/>
        <v>-16.033419481020328</v>
      </c>
      <c r="AJ163" s="109">
        <f t="shared" si="75"/>
        <v>10.092825421614384</v>
      </c>
      <c r="AK163" s="109">
        <f t="shared" si="76"/>
        <v>-3.0219856758152299</v>
      </c>
      <c r="AL163" s="109">
        <f t="shared" si="77"/>
        <v>-8.0219856758152304</v>
      </c>
      <c r="AM163" s="109">
        <f t="shared" si="78"/>
        <v>1.9780143241847701</v>
      </c>
      <c r="AN163" s="109">
        <f t="shared" si="79"/>
        <v>-16.323824860337844</v>
      </c>
      <c r="AO163" s="109">
        <f t="shared" si="80"/>
        <v>10.279853508707383</v>
      </c>
      <c r="AP163" s="27"/>
      <c r="AQ163" s="27"/>
      <c r="AR163" s="27"/>
      <c r="AS163" s="27"/>
      <c r="AT163" s="27"/>
      <c r="AU163" s="27"/>
      <c r="AV163" s="27"/>
      <c r="AW163" s="27"/>
      <c r="AX163" s="27"/>
      <c r="AY163" s="27"/>
      <c r="AZ163" s="27"/>
      <c r="BA163" s="27"/>
      <c r="BB163" s="27"/>
      <c r="BC163" s="27"/>
      <c r="BD163" s="27"/>
      <c r="BE163" s="27"/>
      <c r="BF163" s="27"/>
      <c r="BG163" s="27"/>
      <c r="BH163" s="27"/>
      <c r="BI163" s="27"/>
      <c r="BJ163" s="27"/>
      <c r="BK163" s="27"/>
      <c r="BL163" s="27"/>
      <c r="BM163" s="27"/>
      <c r="BN163" s="27"/>
      <c r="BO163" s="27"/>
      <c r="BP163" s="27"/>
      <c r="BQ163" s="27"/>
      <c r="BR163" s="27"/>
      <c r="BS163" s="27"/>
      <c r="BT163" s="27"/>
      <c r="BU163" s="27"/>
      <c r="BV163" s="27"/>
      <c r="BW163" s="27"/>
      <c r="BX163" s="27"/>
      <c r="BY163" s="27"/>
      <c r="BZ163" s="27"/>
      <c r="CA163" s="27"/>
      <c r="CB163" s="27"/>
      <c r="CC163" s="27"/>
      <c r="CD163" s="27"/>
      <c r="CE163" s="27"/>
      <c r="CF163" s="27"/>
      <c r="CG163" s="27"/>
      <c r="CH163" s="27"/>
      <c r="CI163" s="27"/>
      <c r="CJ163" s="27"/>
      <c r="CK163" s="27"/>
      <c r="CL163" s="27"/>
      <c r="CM163" s="27"/>
      <c r="CN163" s="27"/>
      <c r="CO163" s="27"/>
      <c r="CP163" s="27"/>
      <c r="CQ163" s="27"/>
      <c r="CR163" s="27"/>
      <c r="CS163" s="27"/>
      <c r="CT163" s="27"/>
      <c r="CU163" s="27"/>
      <c r="CV163" s="27"/>
      <c r="CW163" s="27"/>
      <c r="CX163" s="27"/>
      <c r="CY163" s="27"/>
      <c r="CZ163" s="27"/>
      <c r="DA163" s="27"/>
      <c r="DB163" s="27"/>
      <c r="DC163" s="27"/>
      <c r="DD163" s="27"/>
      <c r="DE163" s="27"/>
      <c r="DF163" s="27"/>
      <c r="DG163" s="27"/>
      <c r="DH163" s="27"/>
      <c r="DI163" s="27"/>
      <c r="DJ163" s="27"/>
      <c r="DK163" s="27"/>
      <c r="DL163" s="27"/>
      <c r="DM163" s="27"/>
      <c r="DN163" s="27"/>
      <c r="DO163" s="27"/>
      <c r="DP163" s="27"/>
      <c r="DQ163" s="27"/>
      <c r="DR163" s="27"/>
      <c r="DS163" s="27"/>
      <c r="DT163" s="27"/>
      <c r="DU163" s="27"/>
      <c r="DV163" s="27"/>
      <c r="DW163" s="27"/>
      <c r="DX163" s="27"/>
    </row>
    <row r="164" spans="1:128" s="5" customFormat="1" x14ac:dyDescent="0.25">
      <c r="A164" s="23" t="s">
        <v>38</v>
      </c>
      <c r="B164" s="33" t="s">
        <v>119</v>
      </c>
      <c r="C164" s="123" t="s">
        <v>126</v>
      </c>
      <c r="D164" s="26">
        <v>8</v>
      </c>
      <c r="E164" s="90">
        <v>448.40100000000001</v>
      </c>
      <c r="F164" s="90">
        <f t="shared" si="56"/>
        <v>448.90000000000003</v>
      </c>
      <c r="G164" s="149">
        <v>0.42370000000000002</v>
      </c>
      <c r="H164" s="149">
        <v>7.5300000000000006E-2</v>
      </c>
      <c r="I164" s="147">
        <f t="shared" si="57"/>
        <v>0.499</v>
      </c>
      <c r="J164" s="91">
        <f t="shared" si="58"/>
        <v>1112.376040677033</v>
      </c>
      <c r="K164" s="59">
        <v>450</v>
      </c>
      <c r="L164" s="60">
        <v>448.67</v>
      </c>
      <c r="M164" s="131">
        <v>0.39460000000000001</v>
      </c>
      <c r="N164" s="131">
        <v>7.2999999999999995E-2</v>
      </c>
      <c r="O164" s="131">
        <v>0.46760000000000002</v>
      </c>
      <c r="P164" s="60">
        <v>1042.69</v>
      </c>
      <c r="Q164" s="24">
        <f t="shared" si="81"/>
        <v>-6.8680670285579453</v>
      </c>
      <c r="R164" s="24">
        <f t="shared" si="82"/>
        <v>-3.0544488711819526</v>
      </c>
      <c r="S164" s="24">
        <f t="shared" si="59"/>
        <v>-6.2925851703406783</v>
      </c>
      <c r="T164" s="24">
        <f t="shared" si="60"/>
        <v>-6.2646117975194278</v>
      </c>
      <c r="U164" s="115"/>
      <c r="V164" s="109">
        <f t="shared" si="61"/>
        <v>-3.211517165005537</v>
      </c>
      <c r="W164" s="109">
        <f t="shared" si="62"/>
        <v>-8.211517165005537</v>
      </c>
      <c r="X164" s="109">
        <f t="shared" si="63"/>
        <v>1.788482834994463</v>
      </c>
      <c r="Y164" s="109">
        <f t="shared" si="64"/>
        <v>-11.147199249394486</v>
      </c>
      <c r="Z164" s="109">
        <f t="shared" si="65"/>
        <v>4.7241649193834121</v>
      </c>
      <c r="AA164" s="109">
        <f t="shared" si="66"/>
        <v>1.0610079575596938</v>
      </c>
      <c r="AB164" s="109">
        <f t="shared" si="67"/>
        <v>-3.9389920424403062</v>
      </c>
      <c r="AC164" s="109">
        <f t="shared" si="68"/>
        <v>6.0610079575596938</v>
      </c>
      <c r="AD164" s="109">
        <f t="shared" si="69"/>
        <v>-26.286548990584826</v>
      </c>
      <c r="AE164" s="109">
        <f t="shared" si="70"/>
        <v>28.40856490570421</v>
      </c>
      <c r="AF164" s="109">
        <f t="shared" si="71"/>
        <v>-2.9702970297029725</v>
      </c>
      <c r="AG164" s="109">
        <f t="shared" si="72"/>
        <v>-7.9702970297029729</v>
      </c>
      <c r="AH164" s="109">
        <f t="shared" si="73"/>
        <v>2.0297029702970275</v>
      </c>
      <c r="AI164" s="109">
        <f t="shared" si="74"/>
        <v>-16.033419481020328</v>
      </c>
      <c r="AJ164" s="109">
        <f t="shared" si="75"/>
        <v>10.092825421614384</v>
      </c>
      <c r="AK164" s="109">
        <f t="shared" si="76"/>
        <v>-3.0219856758152299</v>
      </c>
      <c r="AL164" s="109">
        <f t="shared" si="77"/>
        <v>-8.0219856758152304</v>
      </c>
      <c r="AM164" s="109">
        <f t="shared" si="78"/>
        <v>1.9780143241847701</v>
      </c>
      <c r="AN164" s="109">
        <f t="shared" si="79"/>
        <v>-16.323824860337844</v>
      </c>
      <c r="AO164" s="109">
        <f t="shared" si="80"/>
        <v>10.279853508707383</v>
      </c>
      <c r="AP164" s="27"/>
      <c r="AQ164" s="27"/>
      <c r="AR164" s="27"/>
      <c r="AS164" s="27"/>
      <c r="AT164" s="27"/>
      <c r="AU164" s="27"/>
      <c r="AV164" s="27"/>
      <c r="AW164" s="27"/>
      <c r="AX164" s="27"/>
      <c r="AY164" s="27"/>
      <c r="AZ164" s="27"/>
      <c r="BA164" s="27"/>
      <c r="BB164" s="27"/>
      <c r="BC164" s="27"/>
      <c r="BD164" s="27"/>
      <c r="BE164" s="27"/>
      <c r="BF164" s="27"/>
      <c r="BG164" s="27"/>
      <c r="BH164" s="27"/>
      <c r="BI164" s="27"/>
      <c r="BJ164" s="27"/>
      <c r="BK164" s="27"/>
      <c r="BL164" s="27"/>
      <c r="BM164" s="27"/>
      <c r="BN164" s="27"/>
      <c r="BO164" s="27"/>
      <c r="BP164" s="27"/>
      <c r="BQ164" s="27"/>
      <c r="BR164" s="27"/>
      <c r="BS164" s="27"/>
      <c r="BT164" s="27"/>
      <c r="BU164" s="27"/>
      <c r="BV164" s="27"/>
      <c r="BW164" s="27"/>
      <c r="BX164" s="27"/>
      <c r="BY164" s="27"/>
      <c r="BZ164" s="27"/>
      <c r="CA164" s="27"/>
      <c r="CB164" s="27"/>
      <c r="CC164" s="27"/>
      <c r="CD164" s="27"/>
      <c r="CE164" s="27"/>
      <c r="CF164" s="27"/>
      <c r="CG164" s="27"/>
      <c r="CH164" s="27"/>
      <c r="CI164" s="27"/>
      <c r="CJ164" s="27"/>
      <c r="CK164" s="27"/>
      <c r="CL164" s="27"/>
      <c r="CM164" s="27"/>
      <c r="CN164" s="27"/>
      <c r="CO164" s="27"/>
      <c r="CP164" s="27"/>
      <c r="CQ164" s="27"/>
      <c r="CR164" s="27"/>
      <c r="CS164" s="27"/>
      <c r="CT164" s="27"/>
      <c r="CU164" s="27"/>
      <c r="CV164" s="27"/>
      <c r="CW164" s="27"/>
      <c r="CX164" s="27"/>
      <c r="CY164" s="27"/>
      <c r="CZ164" s="27"/>
      <c r="DA164" s="27"/>
      <c r="DB164" s="27"/>
      <c r="DC164" s="27"/>
      <c r="DD164" s="27"/>
      <c r="DE164" s="27"/>
      <c r="DF164" s="27"/>
      <c r="DG164" s="27"/>
      <c r="DH164" s="27"/>
      <c r="DI164" s="27"/>
      <c r="DJ164" s="27"/>
      <c r="DK164" s="27"/>
      <c r="DL164" s="27"/>
      <c r="DM164" s="27"/>
      <c r="DN164" s="27"/>
      <c r="DO164" s="27"/>
      <c r="DP164" s="27"/>
      <c r="DQ164" s="27"/>
      <c r="DR164" s="27"/>
      <c r="DS164" s="27"/>
      <c r="DT164" s="27"/>
      <c r="DU164" s="27"/>
      <c r="DV164" s="27"/>
      <c r="DW164" s="27"/>
      <c r="DX164" s="27"/>
    </row>
    <row r="165" spans="1:128" s="5" customFormat="1" x14ac:dyDescent="0.25">
      <c r="A165" s="23" t="s">
        <v>38</v>
      </c>
      <c r="B165" s="33" t="s">
        <v>119</v>
      </c>
      <c r="C165" s="123" t="s">
        <v>126</v>
      </c>
      <c r="D165" s="26">
        <v>9</v>
      </c>
      <c r="E165" s="90">
        <v>446.80089999999996</v>
      </c>
      <c r="F165" s="90">
        <f t="shared" si="56"/>
        <v>448.59999999999991</v>
      </c>
      <c r="G165" s="149">
        <v>1.5499000000000001</v>
      </c>
      <c r="H165" s="149">
        <v>0.2492</v>
      </c>
      <c r="I165" s="147">
        <f t="shared" si="57"/>
        <v>1.7991000000000001</v>
      </c>
      <c r="J165" s="91">
        <f t="shared" si="58"/>
        <v>4020.5163825841814</v>
      </c>
      <c r="K165" s="59">
        <v>450</v>
      </c>
      <c r="L165" s="60">
        <v>448.36</v>
      </c>
      <c r="M165" s="131">
        <v>1.5208999999999999</v>
      </c>
      <c r="N165" s="131">
        <v>0.25659999999999999</v>
      </c>
      <c r="O165" s="131">
        <v>1.7775000000000001</v>
      </c>
      <c r="P165" s="60">
        <v>3971.82</v>
      </c>
      <c r="Q165" s="24">
        <f t="shared" si="81"/>
        <v>-1.8710884573198356</v>
      </c>
      <c r="R165" s="24">
        <f t="shared" si="82"/>
        <v>2.9695024077046508</v>
      </c>
      <c r="S165" s="24">
        <f t="shared" si="59"/>
        <v>-1.2006003001500785</v>
      </c>
      <c r="T165" s="24">
        <f t="shared" si="60"/>
        <v>-1.2111972182260262</v>
      </c>
      <c r="U165" s="115"/>
      <c r="V165" s="109">
        <f t="shared" si="61"/>
        <v>-3.211517165005537</v>
      </c>
      <c r="W165" s="109">
        <f t="shared" si="62"/>
        <v>-8.211517165005537</v>
      </c>
      <c r="X165" s="109">
        <f t="shared" si="63"/>
        <v>1.788482834994463</v>
      </c>
      <c r="Y165" s="109">
        <f t="shared" si="64"/>
        <v>-11.147199249394486</v>
      </c>
      <c r="Z165" s="109">
        <f t="shared" si="65"/>
        <v>4.7241649193834121</v>
      </c>
      <c r="AA165" s="109">
        <f t="shared" si="66"/>
        <v>1.0610079575596938</v>
      </c>
      <c r="AB165" s="109">
        <f t="shared" si="67"/>
        <v>-3.9389920424403062</v>
      </c>
      <c r="AC165" s="109">
        <f t="shared" si="68"/>
        <v>6.0610079575596938</v>
      </c>
      <c r="AD165" s="109">
        <f t="shared" si="69"/>
        <v>-26.286548990584826</v>
      </c>
      <c r="AE165" s="109">
        <f t="shared" si="70"/>
        <v>28.40856490570421</v>
      </c>
      <c r="AF165" s="109">
        <f t="shared" si="71"/>
        <v>-2.9702970297029725</v>
      </c>
      <c r="AG165" s="109">
        <f t="shared" si="72"/>
        <v>-7.9702970297029729</v>
      </c>
      <c r="AH165" s="109">
        <f t="shared" si="73"/>
        <v>2.0297029702970275</v>
      </c>
      <c r="AI165" s="109">
        <f t="shared" si="74"/>
        <v>-16.033419481020328</v>
      </c>
      <c r="AJ165" s="109">
        <f t="shared" si="75"/>
        <v>10.092825421614384</v>
      </c>
      <c r="AK165" s="109">
        <f t="shared" si="76"/>
        <v>-3.0219856758152299</v>
      </c>
      <c r="AL165" s="109">
        <f t="shared" si="77"/>
        <v>-8.0219856758152304</v>
      </c>
      <c r="AM165" s="109">
        <f t="shared" si="78"/>
        <v>1.9780143241847701</v>
      </c>
      <c r="AN165" s="109">
        <f t="shared" si="79"/>
        <v>-16.323824860337844</v>
      </c>
      <c r="AO165" s="109">
        <f t="shared" si="80"/>
        <v>10.279853508707383</v>
      </c>
      <c r="AP165" s="27"/>
      <c r="AQ165" s="27"/>
      <c r="AR165" s="27"/>
      <c r="AS165" s="27"/>
      <c r="AT165" s="27"/>
      <c r="AU165" s="27"/>
      <c r="AV165" s="27"/>
      <c r="AW165" s="27"/>
      <c r="AX165" s="27"/>
      <c r="AY165" s="27"/>
      <c r="AZ165" s="27"/>
      <c r="BA165" s="27"/>
      <c r="BB165" s="27"/>
      <c r="BC165" s="27"/>
      <c r="BD165" s="27"/>
      <c r="BE165" s="27"/>
      <c r="BF165" s="27"/>
      <c r="BG165" s="27"/>
      <c r="BH165" s="27"/>
      <c r="BI165" s="27"/>
      <c r="BJ165" s="27"/>
      <c r="BK165" s="27"/>
      <c r="BL165" s="27"/>
      <c r="BM165" s="27"/>
      <c r="BN165" s="27"/>
      <c r="BO165" s="27"/>
      <c r="BP165" s="27"/>
      <c r="BQ165" s="27"/>
      <c r="BR165" s="27"/>
      <c r="BS165" s="27"/>
      <c r="BT165" s="27"/>
      <c r="BU165" s="27"/>
      <c r="BV165" s="27"/>
      <c r="BW165" s="27"/>
      <c r="BX165" s="27"/>
      <c r="BY165" s="27"/>
      <c r="BZ165" s="27"/>
      <c r="CA165" s="27"/>
      <c r="CB165" s="27"/>
      <c r="CC165" s="27"/>
      <c r="CD165" s="27"/>
      <c r="CE165" s="27"/>
      <c r="CF165" s="27"/>
      <c r="CG165" s="27"/>
      <c r="CH165" s="27"/>
      <c r="CI165" s="27"/>
      <c r="CJ165" s="27"/>
      <c r="CK165" s="27"/>
      <c r="CL165" s="27"/>
      <c r="CM165" s="27"/>
      <c r="CN165" s="27"/>
      <c r="CO165" s="27"/>
      <c r="CP165" s="27"/>
      <c r="CQ165" s="27"/>
      <c r="CR165" s="27"/>
      <c r="CS165" s="27"/>
      <c r="CT165" s="27"/>
      <c r="CU165" s="27"/>
      <c r="CV165" s="27"/>
      <c r="CW165" s="27"/>
      <c r="CX165" s="27"/>
      <c r="CY165" s="27"/>
      <c r="CZ165" s="27"/>
      <c r="DA165" s="27"/>
      <c r="DB165" s="27"/>
      <c r="DC165" s="27"/>
      <c r="DD165" s="27"/>
      <c r="DE165" s="27"/>
      <c r="DF165" s="27"/>
      <c r="DG165" s="27"/>
      <c r="DH165" s="27"/>
      <c r="DI165" s="27"/>
      <c r="DJ165" s="27"/>
      <c r="DK165" s="27"/>
      <c r="DL165" s="27"/>
      <c r="DM165" s="27"/>
      <c r="DN165" s="27"/>
      <c r="DO165" s="27"/>
      <c r="DP165" s="27"/>
      <c r="DQ165" s="27"/>
      <c r="DR165" s="27"/>
      <c r="DS165" s="27"/>
      <c r="DT165" s="27"/>
      <c r="DU165" s="27"/>
      <c r="DV165" s="27"/>
      <c r="DW165" s="27"/>
      <c r="DX165" s="27"/>
    </row>
    <row r="166" spans="1:128" s="5" customFormat="1" x14ac:dyDescent="0.25">
      <c r="A166" s="23" t="s">
        <v>47</v>
      </c>
      <c r="B166" s="33" t="s">
        <v>120</v>
      </c>
      <c r="C166" s="23" t="s">
        <v>45</v>
      </c>
      <c r="D166" s="26">
        <v>1</v>
      </c>
      <c r="E166" s="90">
        <v>447.38020000000006</v>
      </c>
      <c r="F166" s="90">
        <f t="shared" si="56"/>
        <v>447.40000000000003</v>
      </c>
      <c r="G166" s="149">
        <v>8.8999999999999999E-3</v>
      </c>
      <c r="H166" s="149">
        <v>1.09E-2</v>
      </c>
      <c r="I166" s="147">
        <f t="shared" si="57"/>
        <v>1.9799999999999998E-2</v>
      </c>
      <c r="J166" s="91">
        <f t="shared" si="58"/>
        <v>44.256919086447141</v>
      </c>
      <c r="K166" s="59">
        <v>447.2</v>
      </c>
      <c r="L166" s="58">
        <v>447.2</v>
      </c>
      <c r="M166" s="131"/>
      <c r="N166" s="131"/>
      <c r="O166" s="131">
        <v>2.0899999999999998E-2</v>
      </c>
      <c r="P166" s="60">
        <v>46.74</v>
      </c>
      <c r="Q166" s="24"/>
      <c r="R166" s="24"/>
      <c r="S166" s="24">
        <f t="shared" si="59"/>
        <v>5.5555555555555571</v>
      </c>
      <c r="T166" s="24">
        <f t="shared" si="60"/>
        <v>5.6106049964812357</v>
      </c>
      <c r="U166" s="115"/>
      <c r="V166" s="109">
        <f t="shared" si="61"/>
        <v>-3.211517165005537</v>
      </c>
      <c r="W166" s="109">
        <f t="shared" si="62"/>
        <v>-8.211517165005537</v>
      </c>
      <c r="X166" s="109">
        <f t="shared" si="63"/>
        <v>1.788482834994463</v>
      </c>
      <c r="Y166" s="109">
        <f t="shared" si="64"/>
        <v>-11.147199249394486</v>
      </c>
      <c r="Z166" s="109">
        <f t="shared" si="65"/>
        <v>4.7241649193834121</v>
      </c>
      <c r="AA166" s="109">
        <f t="shared" si="66"/>
        <v>1.0610079575596938</v>
      </c>
      <c r="AB166" s="109">
        <f t="shared" si="67"/>
        <v>-3.9389920424403062</v>
      </c>
      <c r="AC166" s="109">
        <f t="shared" si="68"/>
        <v>6.0610079575596938</v>
      </c>
      <c r="AD166" s="109">
        <f t="shared" si="69"/>
        <v>-26.286548990584826</v>
      </c>
      <c r="AE166" s="109">
        <f t="shared" si="70"/>
        <v>28.40856490570421</v>
      </c>
      <c r="AF166" s="109">
        <f t="shared" si="71"/>
        <v>-2.9702970297029725</v>
      </c>
      <c r="AG166" s="109">
        <f t="shared" si="72"/>
        <v>-7.9702970297029729</v>
      </c>
      <c r="AH166" s="109">
        <f t="shared" si="73"/>
        <v>2.0297029702970275</v>
      </c>
      <c r="AI166" s="109">
        <f t="shared" si="74"/>
        <v>-16.033419481020328</v>
      </c>
      <c r="AJ166" s="109">
        <f t="shared" si="75"/>
        <v>10.092825421614384</v>
      </c>
      <c r="AK166" s="109">
        <f t="shared" si="76"/>
        <v>-3.0219856758152299</v>
      </c>
      <c r="AL166" s="109">
        <f t="shared" si="77"/>
        <v>-8.0219856758152304</v>
      </c>
      <c r="AM166" s="109">
        <f t="shared" si="78"/>
        <v>1.9780143241847701</v>
      </c>
      <c r="AN166" s="109">
        <f t="shared" si="79"/>
        <v>-16.323824860337844</v>
      </c>
      <c r="AO166" s="109">
        <f t="shared" si="80"/>
        <v>10.279853508707383</v>
      </c>
      <c r="AP166" s="27"/>
      <c r="AQ166" s="27"/>
      <c r="AR166" s="27"/>
      <c r="AS166" s="27"/>
      <c r="AT166" s="27"/>
      <c r="AU166" s="27"/>
      <c r="AV166" s="27"/>
      <c r="AW166" s="27"/>
      <c r="AX166" s="27"/>
      <c r="AY166" s="27"/>
      <c r="AZ166" s="27"/>
      <c r="BA166" s="27"/>
      <c r="BB166" s="27"/>
      <c r="BC166" s="27"/>
      <c r="BD166" s="27"/>
      <c r="BE166" s="27"/>
      <c r="BF166" s="27"/>
      <c r="BG166" s="27"/>
      <c r="BH166" s="27"/>
      <c r="BI166" s="27"/>
      <c r="BJ166" s="27"/>
      <c r="BK166" s="27"/>
      <c r="BL166" s="27"/>
      <c r="BM166" s="27"/>
      <c r="BN166" s="27"/>
      <c r="BO166" s="27"/>
      <c r="BP166" s="27"/>
      <c r="BQ166" s="27"/>
      <c r="BR166" s="27"/>
      <c r="BS166" s="27"/>
      <c r="BT166" s="27"/>
      <c r="BU166" s="27"/>
      <c r="BV166" s="27"/>
      <c r="BW166" s="27"/>
      <c r="BX166" s="27"/>
      <c r="BY166" s="27"/>
      <c r="BZ166" s="27"/>
      <c r="CA166" s="27"/>
      <c r="CB166" s="27"/>
      <c r="CC166" s="27"/>
      <c r="CD166" s="27"/>
      <c r="CE166" s="27"/>
      <c r="CF166" s="27"/>
      <c r="CG166" s="27"/>
      <c r="CH166" s="27"/>
      <c r="CI166" s="27"/>
      <c r="CJ166" s="27"/>
      <c r="CK166" s="27"/>
      <c r="CL166" s="27"/>
      <c r="CM166" s="27"/>
      <c r="CN166" s="27"/>
      <c r="CO166" s="27"/>
      <c r="CP166" s="27"/>
      <c r="CQ166" s="27"/>
      <c r="CR166" s="27"/>
      <c r="CS166" s="27"/>
      <c r="CT166" s="27"/>
      <c r="CU166" s="27"/>
      <c r="CV166" s="27"/>
      <c r="CW166" s="27"/>
      <c r="CX166" s="27"/>
      <c r="CY166" s="27"/>
      <c r="CZ166" s="27"/>
      <c r="DA166" s="27"/>
      <c r="DB166" s="27"/>
      <c r="DC166" s="27"/>
      <c r="DD166" s="27"/>
      <c r="DE166" s="27"/>
      <c r="DF166" s="27"/>
      <c r="DG166" s="27"/>
      <c r="DH166" s="27"/>
      <c r="DI166" s="27"/>
      <c r="DJ166" s="27"/>
      <c r="DK166" s="27"/>
      <c r="DL166" s="27"/>
      <c r="DM166" s="27"/>
      <c r="DN166" s="27"/>
      <c r="DO166" s="27"/>
      <c r="DP166" s="27"/>
      <c r="DQ166" s="27"/>
      <c r="DR166" s="27"/>
      <c r="DS166" s="27"/>
      <c r="DT166" s="27"/>
      <c r="DU166" s="27"/>
      <c r="DV166" s="27"/>
      <c r="DW166" s="27"/>
      <c r="DX166" s="27"/>
    </row>
    <row r="167" spans="1:128" s="5" customFormat="1" x14ac:dyDescent="0.25">
      <c r="A167" s="23" t="s">
        <v>47</v>
      </c>
      <c r="B167" s="33" t="s">
        <v>120</v>
      </c>
      <c r="C167" s="23" t="s">
        <v>45</v>
      </c>
      <c r="D167" s="26">
        <v>2</v>
      </c>
      <c r="E167" s="90">
        <v>448.26</v>
      </c>
      <c r="F167" s="90">
        <f t="shared" si="56"/>
        <v>448.3</v>
      </c>
      <c r="G167" s="149">
        <v>2.9399999999999999E-2</v>
      </c>
      <c r="H167" s="149">
        <v>1.06E-2</v>
      </c>
      <c r="I167" s="147">
        <f t="shared" si="57"/>
        <v>0.04</v>
      </c>
      <c r="J167" s="91">
        <f t="shared" si="58"/>
        <v>89.230921928457391</v>
      </c>
      <c r="K167" s="59">
        <v>448.1</v>
      </c>
      <c r="L167" s="58">
        <v>448.1</v>
      </c>
      <c r="M167" s="131"/>
      <c r="N167" s="131"/>
      <c r="O167" s="131">
        <v>4.1599999999999998E-2</v>
      </c>
      <c r="P167" s="60">
        <v>92.84</v>
      </c>
      <c r="Q167" s="24"/>
      <c r="R167" s="24"/>
      <c r="S167" s="24">
        <f t="shared" si="59"/>
        <v>3.9999999999999933</v>
      </c>
      <c r="T167" s="24">
        <f t="shared" si="60"/>
        <v>4.0446495380113401</v>
      </c>
      <c r="U167" s="115"/>
      <c r="V167" s="109">
        <f t="shared" si="61"/>
        <v>-3.211517165005537</v>
      </c>
      <c r="W167" s="109">
        <f t="shared" si="62"/>
        <v>-8.211517165005537</v>
      </c>
      <c r="X167" s="109">
        <f t="shared" si="63"/>
        <v>1.788482834994463</v>
      </c>
      <c r="Y167" s="109">
        <f t="shared" si="64"/>
        <v>-11.147199249394486</v>
      </c>
      <c r="Z167" s="109">
        <f t="shared" si="65"/>
        <v>4.7241649193834121</v>
      </c>
      <c r="AA167" s="109">
        <f t="shared" si="66"/>
        <v>1.0610079575596938</v>
      </c>
      <c r="AB167" s="109">
        <f t="shared" si="67"/>
        <v>-3.9389920424403062</v>
      </c>
      <c r="AC167" s="109">
        <f t="shared" si="68"/>
        <v>6.0610079575596938</v>
      </c>
      <c r="AD167" s="109">
        <f t="shared" si="69"/>
        <v>-26.286548990584826</v>
      </c>
      <c r="AE167" s="109">
        <f t="shared" si="70"/>
        <v>28.40856490570421</v>
      </c>
      <c r="AF167" s="109">
        <f t="shared" si="71"/>
        <v>-2.9702970297029725</v>
      </c>
      <c r="AG167" s="109">
        <f t="shared" si="72"/>
        <v>-7.9702970297029729</v>
      </c>
      <c r="AH167" s="109">
        <f t="shared" si="73"/>
        <v>2.0297029702970275</v>
      </c>
      <c r="AI167" s="109">
        <f t="shared" si="74"/>
        <v>-16.033419481020328</v>
      </c>
      <c r="AJ167" s="109">
        <f t="shared" si="75"/>
        <v>10.092825421614384</v>
      </c>
      <c r="AK167" s="109">
        <f t="shared" si="76"/>
        <v>-3.0219856758152299</v>
      </c>
      <c r="AL167" s="109">
        <f t="shared" si="77"/>
        <v>-8.0219856758152304</v>
      </c>
      <c r="AM167" s="109">
        <f t="shared" si="78"/>
        <v>1.9780143241847701</v>
      </c>
      <c r="AN167" s="109">
        <f t="shared" si="79"/>
        <v>-16.323824860337844</v>
      </c>
      <c r="AO167" s="109">
        <f t="shared" si="80"/>
        <v>10.279853508707383</v>
      </c>
      <c r="AP167" s="27"/>
      <c r="AQ167" s="27"/>
      <c r="AR167" s="27"/>
      <c r="AS167" s="27"/>
      <c r="AT167" s="27"/>
      <c r="AU167" s="27"/>
      <c r="AV167" s="27"/>
      <c r="AW167" s="27"/>
      <c r="AX167" s="27"/>
      <c r="AY167" s="27"/>
      <c r="AZ167" s="27"/>
      <c r="BA167" s="27"/>
      <c r="BB167" s="27"/>
      <c r="BC167" s="27"/>
      <c r="BD167" s="27"/>
      <c r="BE167" s="27"/>
      <c r="BF167" s="27"/>
      <c r="BG167" s="27"/>
      <c r="BH167" s="27"/>
      <c r="BI167" s="27"/>
      <c r="BJ167" s="27"/>
      <c r="BK167" s="27"/>
      <c r="BL167" s="27"/>
      <c r="BM167" s="27"/>
      <c r="BN167" s="27"/>
      <c r="BO167" s="27"/>
      <c r="BP167" s="27"/>
      <c r="BQ167" s="27"/>
      <c r="BR167" s="27"/>
      <c r="BS167" s="27"/>
      <c r="BT167" s="27"/>
      <c r="BU167" s="27"/>
      <c r="BV167" s="27"/>
      <c r="BW167" s="27"/>
      <c r="BX167" s="27"/>
      <c r="BY167" s="27"/>
      <c r="BZ167" s="27"/>
      <c r="CA167" s="27"/>
      <c r="CB167" s="27"/>
      <c r="CC167" s="27"/>
      <c r="CD167" s="27"/>
      <c r="CE167" s="27"/>
      <c r="CF167" s="27"/>
      <c r="CG167" s="27"/>
      <c r="CH167" s="27"/>
      <c r="CI167" s="27"/>
      <c r="CJ167" s="27"/>
      <c r="CK167" s="27"/>
      <c r="CL167" s="27"/>
      <c r="CM167" s="27"/>
      <c r="CN167" s="27"/>
      <c r="CO167" s="27"/>
      <c r="CP167" s="27"/>
      <c r="CQ167" s="27"/>
      <c r="CR167" s="27"/>
      <c r="CS167" s="27"/>
      <c r="CT167" s="27"/>
      <c r="CU167" s="27"/>
      <c r="CV167" s="27"/>
      <c r="CW167" s="27"/>
      <c r="CX167" s="27"/>
      <c r="CY167" s="27"/>
      <c r="CZ167" s="27"/>
      <c r="DA167" s="27"/>
      <c r="DB167" s="27"/>
      <c r="DC167" s="27"/>
      <c r="DD167" s="27"/>
      <c r="DE167" s="27"/>
      <c r="DF167" s="27"/>
      <c r="DG167" s="27"/>
      <c r="DH167" s="27"/>
      <c r="DI167" s="27"/>
      <c r="DJ167" s="27"/>
      <c r="DK167" s="27"/>
      <c r="DL167" s="27"/>
      <c r="DM167" s="27"/>
      <c r="DN167" s="27"/>
      <c r="DO167" s="27"/>
      <c r="DP167" s="27"/>
      <c r="DQ167" s="27"/>
      <c r="DR167" s="27"/>
      <c r="DS167" s="27"/>
      <c r="DT167" s="27"/>
      <c r="DU167" s="27"/>
      <c r="DV167" s="27"/>
      <c r="DW167" s="27"/>
      <c r="DX167" s="27"/>
    </row>
    <row r="168" spans="1:128" s="5" customFormat="1" x14ac:dyDescent="0.25">
      <c r="A168" s="23" t="s">
        <v>47</v>
      </c>
      <c r="B168" s="33" t="s">
        <v>120</v>
      </c>
      <c r="C168" s="23" t="s">
        <v>45</v>
      </c>
      <c r="D168" s="26">
        <v>3</v>
      </c>
      <c r="E168" s="90">
        <v>446.85909999999996</v>
      </c>
      <c r="F168" s="90">
        <f t="shared" si="56"/>
        <v>446.89999999999992</v>
      </c>
      <c r="G168" s="149">
        <v>3.0200000000000001E-2</v>
      </c>
      <c r="H168" s="149">
        <v>1.0699999999999999E-2</v>
      </c>
      <c r="I168" s="147">
        <f t="shared" si="57"/>
        <v>4.0899999999999999E-2</v>
      </c>
      <c r="J168" s="91">
        <f t="shared" si="58"/>
        <v>91.524570845841453</v>
      </c>
      <c r="K168" s="59">
        <v>446.6</v>
      </c>
      <c r="L168" s="58">
        <v>446.6</v>
      </c>
      <c r="M168" s="131"/>
      <c r="N168" s="131"/>
      <c r="O168" s="131">
        <v>4.2599999999999999E-2</v>
      </c>
      <c r="P168" s="60">
        <v>95.39</v>
      </c>
      <c r="Q168" s="24"/>
      <c r="R168" s="24"/>
      <c r="S168" s="24">
        <f t="shared" si="59"/>
        <v>4.1564792176039127</v>
      </c>
      <c r="T168" s="24">
        <f t="shared" si="60"/>
        <v>4.2233786167315079</v>
      </c>
      <c r="U168" s="115"/>
      <c r="V168" s="109">
        <f t="shared" si="61"/>
        <v>-3.211517165005537</v>
      </c>
      <c r="W168" s="109">
        <f t="shared" si="62"/>
        <v>-8.211517165005537</v>
      </c>
      <c r="X168" s="109">
        <f t="shared" si="63"/>
        <v>1.788482834994463</v>
      </c>
      <c r="Y168" s="109">
        <f t="shared" si="64"/>
        <v>-11.147199249394486</v>
      </c>
      <c r="Z168" s="109">
        <f t="shared" si="65"/>
        <v>4.7241649193834121</v>
      </c>
      <c r="AA168" s="109">
        <f t="shared" si="66"/>
        <v>1.0610079575596938</v>
      </c>
      <c r="AB168" s="109">
        <f t="shared" si="67"/>
        <v>-3.9389920424403062</v>
      </c>
      <c r="AC168" s="109">
        <f t="shared" si="68"/>
        <v>6.0610079575596938</v>
      </c>
      <c r="AD168" s="109">
        <f t="shared" si="69"/>
        <v>-26.286548990584826</v>
      </c>
      <c r="AE168" s="109">
        <f t="shared" si="70"/>
        <v>28.40856490570421</v>
      </c>
      <c r="AF168" s="109">
        <f t="shared" si="71"/>
        <v>-2.9702970297029725</v>
      </c>
      <c r="AG168" s="109">
        <f t="shared" si="72"/>
        <v>-7.9702970297029729</v>
      </c>
      <c r="AH168" s="109">
        <f t="shared" si="73"/>
        <v>2.0297029702970275</v>
      </c>
      <c r="AI168" s="109">
        <f t="shared" si="74"/>
        <v>-16.033419481020328</v>
      </c>
      <c r="AJ168" s="109">
        <f t="shared" si="75"/>
        <v>10.092825421614384</v>
      </c>
      <c r="AK168" s="109">
        <f t="shared" si="76"/>
        <v>-3.0219856758152299</v>
      </c>
      <c r="AL168" s="109">
        <f t="shared" si="77"/>
        <v>-8.0219856758152304</v>
      </c>
      <c r="AM168" s="109">
        <f t="shared" si="78"/>
        <v>1.9780143241847701</v>
      </c>
      <c r="AN168" s="109">
        <f t="shared" si="79"/>
        <v>-16.323824860337844</v>
      </c>
      <c r="AO168" s="109">
        <f t="shared" si="80"/>
        <v>10.279853508707383</v>
      </c>
      <c r="AP168" s="27"/>
      <c r="AQ168" s="27"/>
      <c r="AR168" s="27"/>
      <c r="AS168" s="27"/>
      <c r="AT168" s="27"/>
      <c r="AU168" s="27"/>
      <c r="AV168" s="27"/>
      <c r="AW168" s="27"/>
      <c r="AX168" s="27"/>
      <c r="AY168" s="27"/>
      <c r="AZ168" s="27"/>
      <c r="BA168" s="27"/>
      <c r="BB168" s="27"/>
      <c r="BC168" s="27"/>
      <c r="BD168" s="27"/>
      <c r="BE168" s="27"/>
      <c r="BF168" s="27"/>
      <c r="BG168" s="27"/>
      <c r="BH168" s="27"/>
      <c r="BI168" s="27"/>
      <c r="BJ168" s="27"/>
      <c r="BK168" s="27"/>
      <c r="BL168" s="27"/>
      <c r="BM168" s="27"/>
      <c r="BN168" s="27"/>
      <c r="BO168" s="27"/>
      <c r="BP168" s="27"/>
      <c r="BQ168" s="27"/>
      <c r="BR168" s="27"/>
      <c r="BS168" s="27"/>
      <c r="BT168" s="27"/>
      <c r="BU168" s="27"/>
      <c r="BV168" s="27"/>
      <c r="BW168" s="27"/>
      <c r="BX168" s="27"/>
      <c r="BY168" s="27"/>
      <c r="BZ168" s="27"/>
      <c r="CA168" s="27"/>
      <c r="CB168" s="27"/>
      <c r="CC168" s="27"/>
      <c r="CD168" s="27"/>
      <c r="CE168" s="27"/>
      <c r="CF168" s="27"/>
      <c r="CG168" s="27"/>
      <c r="CH168" s="27"/>
      <c r="CI168" s="27"/>
      <c r="CJ168" s="27"/>
      <c r="CK168" s="27"/>
      <c r="CL168" s="27"/>
      <c r="CM168" s="27"/>
      <c r="CN168" s="27"/>
      <c r="CO168" s="27"/>
      <c r="CP168" s="27"/>
      <c r="CQ168" s="27"/>
      <c r="CR168" s="27"/>
      <c r="CS168" s="27"/>
      <c r="CT168" s="27"/>
      <c r="CU168" s="27"/>
      <c r="CV168" s="27"/>
      <c r="CW168" s="27"/>
      <c r="CX168" s="27"/>
      <c r="CY168" s="27"/>
      <c r="CZ168" s="27"/>
      <c r="DA168" s="27"/>
      <c r="DB168" s="27"/>
      <c r="DC168" s="27"/>
      <c r="DD168" s="27"/>
      <c r="DE168" s="27"/>
      <c r="DF168" s="27"/>
      <c r="DG168" s="27"/>
      <c r="DH168" s="27"/>
      <c r="DI168" s="27"/>
      <c r="DJ168" s="27"/>
      <c r="DK168" s="27"/>
      <c r="DL168" s="27"/>
      <c r="DM168" s="27"/>
      <c r="DN168" s="27"/>
      <c r="DO168" s="27"/>
      <c r="DP168" s="27"/>
      <c r="DQ168" s="27"/>
      <c r="DR168" s="27"/>
      <c r="DS168" s="27"/>
      <c r="DT168" s="27"/>
      <c r="DU168" s="27"/>
      <c r="DV168" s="27"/>
      <c r="DW168" s="27"/>
      <c r="DX168" s="27"/>
    </row>
    <row r="169" spans="1:128" s="5" customFormat="1" x14ac:dyDescent="0.25">
      <c r="A169" s="23" t="s">
        <v>47</v>
      </c>
      <c r="B169" s="33" t="s">
        <v>120</v>
      </c>
      <c r="C169" s="23" t="s">
        <v>45</v>
      </c>
      <c r="D169" s="26">
        <v>4</v>
      </c>
      <c r="E169" s="90">
        <v>447.44810000000001</v>
      </c>
      <c r="F169" s="90">
        <f t="shared" si="56"/>
        <v>447.5</v>
      </c>
      <c r="G169" s="149">
        <v>4.0800000000000003E-2</v>
      </c>
      <c r="H169" s="149">
        <v>1.11E-2</v>
      </c>
      <c r="I169" s="147">
        <f t="shared" si="57"/>
        <v>5.1900000000000002E-2</v>
      </c>
      <c r="J169" s="91">
        <f t="shared" si="58"/>
        <v>115.98602906712655</v>
      </c>
      <c r="K169" s="59">
        <v>447.4</v>
      </c>
      <c r="L169" s="58">
        <v>447.4</v>
      </c>
      <c r="M169" s="131"/>
      <c r="N169" s="131"/>
      <c r="O169" s="131">
        <v>5.2999999999999999E-2</v>
      </c>
      <c r="P169" s="60">
        <v>118.46</v>
      </c>
      <c r="Q169" s="24"/>
      <c r="R169" s="24"/>
      <c r="S169" s="24">
        <f t="shared" si="59"/>
        <v>2.1194605009633847</v>
      </c>
      <c r="T169" s="24">
        <f t="shared" si="60"/>
        <v>2.1329904582228942</v>
      </c>
      <c r="U169" s="115"/>
      <c r="V169" s="109">
        <f t="shared" si="61"/>
        <v>-3.211517165005537</v>
      </c>
      <c r="W169" s="109">
        <f t="shared" si="62"/>
        <v>-8.211517165005537</v>
      </c>
      <c r="X169" s="109">
        <f t="shared" si="63"/>
        <v>1.788482834994463</v>
      </c>
      <c r="Y169" s="109">
        <f t="shared" si="64"/>
        <v>-11.147199249394486</v>
      </c>
      <c r="Z169" s="109">
        <f t="shared" si="65"/>
        <v>4.7241649193834121</v>
      </c>
      <c r="AA169" s="109">
        <f t="shared" si="66"/>
        <v>1.0610079575596938</v>
      </c>
      <c r="AB169" s="109">
        <f t="shared" si="67"/>
        <v>-3.9389920424403062</v>
      </c>
      <c r="AC169" s="109">
        <f t="shared" si="68"/>
        <v>6.0610079575596938</v>
      </c>
      <c r="AD169" s="109">
        <f t="shared" si="69"/>
        <v>-26.286548990584826</v>
      </c>
      <c r="AE169" s="109">
        <f t="shared" si="70"/>
        <v>28.40856490570421</v>
      </c>
      <c r="AF169" s="109">
        <f t="shared" si="71"/>
        <v>-2.9702970297029725</v>
      </c>
      <c r="AG169" s="109">
        <f t="shared" si="72"/>
        <v>-7.9702970297029729</v>
      </c>
      <c r="AH169" s="109">
        <f t="shared" si="73"/>
        <v>2.0297029702970275</v>
      </c>
      <c r="AI169" s="109">
        <f t="shared" si="74"/>
        <v>-16.033419481020328</v>
      </c>
      <c r="AJ169" s="109">
        <f t="shared" si="75"/>
        <v>10.092825421614384</v>
      </c>
      <c r="AK169" s="109">
        <f t="shared" si="76"/>
        <v>-3.0219856758152299</v>
      </c>
      <c r="AL169" s="109">
        <f t="shared" si="77"/>
        <v>-8.0219856758152304</v>
      </c>
      <c r="AM169" s="109">
        <f t="shared" si="78"/>
        <v>1.9780143241847701</v>
      </c>
      <c r="AN169" s="109">
        <f t="shared" si="79"/>
        <v>-16.323824860337844</v>
      </c>
      <c r="AO169" s="109">
        <f t="shared" si="80"/>
        <v>10.279853508707383</v>
      </c>
      <c r="AP169" s="27"/>
      <c r="AQ169" s="27"/>
      <c r="AR169" s="27"/>
      <c r="AS169" s="27"/>
      <c r="AT169" s="27"/>
      <c r="AU169" s="27"/>
      <c r="AV169" s="27"/>
      <c r="AW169" s="27"/>
      <c r="AX169" s="27"/>
      <c r="AY169" s="27"/>
      <c r="AZ169" s="27"/>
      <c r="BA169" s="27"/>
      <c r="BB169" s="27"/>
      <c r="BC169" s="27"/>
      <c r="BD169" s="27"/>
      <c r="BE169" s="27"/>
      <c r="BF169" s="27"/>
      <c r="BG169" s="27"/>
      <c r="BH169" s="27"/>
      <c r="BI169" s="27"/>
      <c r="BJ169" s="27"/>
      <c r="BK169" s="27"/>
      <c r="BL169" s="27"/>
      <c r="BM169" s="27"/>
      <c r="BN169" s="27"/>
      <c r="BO169" s="27"/>
      <c r="BP169" s="27"/>
      <c r="BQ169" s="27"/>
      <c r="BR169" s="27"/>
      <c r="BS169" s="27"/>
      <c r="BT169" s="27"/>
      <c r="BU169" s="27"/>
      <c r="BV169" s="27"/>
      <c r="BW169" s="27"/>
      <c r="BX169" s="27"/>
      <c r="BY169" s="27"/>
      <c r="BZ169" s="27"/>
      <c r="CA169" s="27"/>
      <c r="CB169" s="27"/>
      <c r="CC169" s="27"/>
      <c r="CD169" s="27"/>
      <c r="CE169" s="27"/>
      <c r="CF169" s="27"/>
      <c r="CG169" s="27"/>
      <c r="CH169" s="27"/>
      <c r="CI169" s="27"/>
      <c r="CJ169" s="27"/>
      <c r="CK169" s="27"/>
      <c r="CL169" s="27"/>
      <c r="CM169" s="27"/>
      <c r="CN169" s="27"/>
      <c r="CO169" s="27"/>
      <c r="CP169" s="27"/>
      <c r="CQ169" s="27"/>
      <c r="CR169" s="27"/>
      <c r="CS169" s="27"/>
      <c r="CT169" s="27"/>
      <c r="CU169" s="27"/>
      <c r="CV169" s="27"/>
      <c r="CW169" s="27"/>
      <c r="CX169" s="27"/>
      <c r="CY169" s="27"/>
      <c r="CZ169" s="27"/>
      <c r="DA169" s="27"/>
      <c r="DB169" s="27"/>
      <c r="DC169" s="27"/>
      <c r="DD169" s="27"/>
      <c r="DE169" s="27"/>
      <c r="DF169" s="27"/>
      <c r="DG169" s="27"/>
      <c r="DH169" s="27"/>
      <c r="DI169" s="27"/>
      <c r="DJ169" s="27"/>
      <c r="DK169" s="27"/>
      <c r="DL169" s="27"/>
      <c r="DM169" s="27"/>
      <c r="DN169" s="27"/>
      <c r="DO169" s="27"/>
      <c r="DP169" s="27"/>
      <c r="DQ169" s="27"/>
      <c r="DR169" s="27"/>
      <c r="DS169" s="27"/>
      <c r="DT169" s="27"/>
      <c r="DU169" s="27"/>
      <c r="DV169" s="27"/>
      <c r="DW169" s="27"/>
      <c r="DX169" s="27"/>
    </row>
    <row r="170" spans="1:128" s="5" customFormat="1" x14ac:dyDescent="0.25">
      <c r="A170" s="23" t="s">
        <v>47</v>
      </c>
      <c r="B170" s="33" t="s">
        <v>120</v>
      </c>
      <c r="C170" s="23" t="s">
        <v>45</v>
      </c>
      <c r="D170" s="26">
        <v>5</v>
      </c>
      <c r="E170" s="90">
        <v>446.90129999999999</v>
      </c>
      <c r="F170" s="90">
        <f t="shared" si="56"/>
        <v>447</v>
      </c>
      <c r="G170" s="149">
        <v>8.4000000000000005E-2</v>
      </c>
      <c r="H170" s="149">
        <v>1.47E-2</v>
      </c>
      <c r="I170" s="147">
        <f t="shared" si="57"/>
        <v>9.870000000000001E-2</v>
      </c>
      <c r="J170" s="91">
        <f t="shared" si="58"/>
        <v>220.83572945050906</v>
      </c>
      <c r="K170" s="59">
        <v>443.9</v>
      </c>
      <c r="L170" s="58">
        <v>444</v>
      </c>
      <c r="M170" s="131"/>
      <c r="N170" s="131"/>
      <c r="O170" s="131">
        <v>9.5899999999999999E-2</v>
      </c>
      <c r="P170" s="60">
        <v>215.99</v>
      </c>
      <c r="Q170" s="24"/>
      <c r="R170" s="24"/>
      <c r="S170" s="24">
        <f t="shared" si="59"/>
        <v>-2.8368794326241242</v>
      </c>
      <c r="T170" s="24">
        <f t="shared" si="60"/>
        <v>-2.1942687727961241</v>
      </c>
      <c r="U170" s="115"/>
      <c r="V170" s="109">
        <f t="shared" si="61"/>
        <v>-3.211517165005537</v>
      </c>
      <c r="W170" s="109">
        <f t="shared" si="62"/>
        <v>-8.211517165005537</v>
      </c>
      <c r="X170" s="109">
        <f t="shared" si="63"/>
        <v>1.788482834994463</v>
      </c>
      <c r="Y170" s="109">
        <f t="shared" si="64"/>
        <v>-11.147199249394486</v>
      </c>
      <c r="Z170" s="109">
        <f t="shared" si="65"/>
        <v>4.7241649193834121</v>
      </c>
      <c r="AA170" s="109">
        <f t="shared" si="66"/>
        <v>1.0610079575596938</v>
      </c>
      <c r="AB170" s="109">
        <f t="shared" si="67"/>
        <v>-3.9389920424403062</v>
      </c>
      <c r="AC170" s="109">
        <f t="shared" si="68"/>
        <v>6.0610079575596938</v>
      </c>
      <c r="AD170" s="109">
        <f t="shared" si="69"/>
        <v>-26.286548990584826</v>
      </c>
      <c r="AE170" s="109">
        <f t="shared" si="70"/>
        <v>28.40856490570421</v>
      </c>
      <c r="AF170" s="109">
        <f t="shared" si="71"/>
        <v>-2.9702970297029725</v>
      </c>
      <c r="AG170" s="109">
        <f t="shared" si="72"/>
        <v>-7.9702970297029729</v>
      </c>
      <c r="AH170" s="109">
        <f t="shared" si="73"/>
        <v>2.0297029702970275</v>
      </c>
      <c r="AI170" s="109">
        <f t="shared" si="74"/>
        <v>-16.033419481020328</v>
      </c>
      <c r="AJ170" s="109">
        <f t="shared" si="75"/>
        <v>10.092825421614384</v>
      </c>
      <c r="AK170" s="109">
        <f t="shared" si="76"/>
        <v>-3.0219856758152299</v>
      </c>
      <c r="AL170" s="109">
        <f t="shared" si="77"/>
        <v>-8.0219856758152304</v>
      </c>
      <c r="AM170" s="109">
        <f t="shared" si="78"/>
        <v>1.9780143241847701</v>
      </c>
      <c r="AN170" s="109">
        <f t="shared" si="79"/>
        <v>-16.323824860337844</v>
      </c>
      <c r="AO170" s="109">
        <f t="shared" si="80"/>
        <v>10.279853508707383</v>
      </c>
      <c r="AP170" s="27"/>
      <c r="AQ170" s="27"/>
      <c r="AR170" s="27"/>
      <c r="AS170" s="27"/>
      <c r="AT170" s="27"/>
      <c r="AU170" s="27"/>
      <c r="AV170" s="27"/>
      <c r="AW170" s="27"/>
      <c r="AX170" s="27"/>
      <c r="AY170" s="27"/>
      <c r="AZ170" s="27"/>
      <c r="BA170" s="27"/>
      <c r="BB170" s="27"/>
      <c r="BC170" s="27"/>
      <c r="BD170" s="27"/>
      <c r="BE170" s="27"/>
      <c r="BF170" s="27"/>
      <c r="BG170" s="27"/>
      <c r="BH170" s="27"/>
      <c r="BI170" s="27"/>
      <c r="BJ170" s="27"/>
      <c r="BK170" s="27"/>
      <c r="BL170" s="27"/>
      <c r="BM170" s="27"/>
      <c r="BN170" s="27"/>
      <c r="BO170" s="27"/>
      <c r="BP170" s="27"/>
      <c r="BQ170" s="27"/>
      <c r="BR170" s="27"/>
      <c r="BS170" s="27"/>
      <c r="BT170" s="27"/>
      <c r="BU170" s="27"/>
      <c r="BV170" s="27"/>
      <c r="BW170" s="27"/>
      <c r="BX170" s="27"/>
      <c r="BY170" s="27"/>
      <c r="BZ170" s="27"/>
      <c r="CA170" s="27"/>
      <c r="CB170" s="27"/>
      <c r="CC170" s="27"/>
      <c r="CD170" s="27"/>
      <c r="CE170" s="27"/>
      <c r="CF170" s="27"/>
      <c r="CG170" s="27"/>
      <c r="CH170" s="27"/>
      <c r="CI170" s="27"/>
      <c r="CJ170" s="27"/>
      <c r="CK170" s="27"/>
      <c r="CL170" s="27"/>
      <c r="CM170" s="27"/>
      <c r="CN170" s="27"/>
      <c r="CO170" s="27"/>
      <c r="CP170" s="27"/>
      <c r="CQ170" s="27"/>
      <c r="CR170" s="27"/>
      <c r="CS170" s="27"/>
      <c r="CT170" s="27"/>
      <c r="CU170" s="27"/>
      <c r="CV170" s="27"/>
      <c r="CW170" s="27"/>
      <c r="CX170" s="27"/>
      <c r="CY170" s="27"/>
      <c r="CZ170" s="27"/>
      <c r="DA170" s="27"/>
      <c r="DB170" s="27"/>
      <c r="DC170" s="27"/>
      <c r="DD170" s="27"/>
      <c r="DE170" s="27"/>
      <c r="DF170" s="27"/>
      <c r="DG170" s="27"/>
      <c r="DH170" s="27"/>
      <c r="DI170" s="27"/>
      <c r="DJ170" s="27"/>
      <c r="DK170" s="27"/>
      <c r="DL170" s="27"/>
      <c r="DM170" s="27"/>
      <c r="DN170" s="27"/>
      <c r="DO170" s="27"/>
      <c r="DP170" s="27"/>
      <c r="DQ170" s="27"/>
      <c r="DR170" s="27"/>
      <c r="DS170" s="27"/>
      <c r="DT170" s="27"/>
      <c r="DU170" s="27"/>
      <c r="DV170" s="27"/>
      <c r="DW170" s="27"/>
      <c r="DX170" s="27"/>
    </row>
    <row r="171" spans="1:128" s="5" customFormat="1" x14ac:dyDescent="0.25">
      <c r="A171" s="23" t="s">
        <v>47</v>
      </c>
      <c r="B171" s="33" t="s">
        <v>120</v>
      </c>
      <c r="C171" s="23" t="s">
        <v>45</v>
      </c>
      <c r="D171" s="26">
        <v>6</v>
      </c>
      <c r="E171" s="90">
        <v>447.95760000000001</v>
      </c>
      <c r="F171" s="90">
        <f t="shared" si="56"/>
        <v>448.1</v>
      </c>
      <c r="G171" s="149">
        <v>0.12</v>
      </c>
      <c r="H171" s="149">
        <v>2.24E-2</v>
      </c>
      <c r="I171" s="147">
        <f t="shared" si="57"/>
        <v>0.1424</v>
      </c>
      <c r="J171" s="91">
        <f t="shared" si="58"/>
        <v>317.84909870392653</v>
      </c>
      <c r="K171" s="59">
        <v>447.6</v>
      </c>
      <c r="L171" s="58">
        <v>447.7</v>
      </c>
      <c r="M171" s="131"/>
      <c r="N171" s="131"/>
      <c r="O171" s="131">
        <v>0.1429</v>
      </c>
      <c r="P171" s="60">
        <v>319.19</v>
      </c>
      <c r="Q171" s="24"/>
      <c r="R171" s="24"/>
      <c r="S171" s="24">
        <f t="shared" si="59"/>
        <v>0.35112359550561828</v>
      </c>
      <c r="T171" s="24">
        <f t="shared" si="60"/>
        <v>0.42186726391271145</v>
      </c>
      <c r="U171" s="115"/>
      <c r="V171" s="109">
        <f t="shared" si="61"/>
        <v>-3.211517165005537</v>
      </c>
      <c r="W171" s="109">
        <f t="shared" si="62"/>
        <v>-8.211517165005537</v>
      </c>
      <c r="X171" s="109">
        <f t="shared" si="63"/>
        <v>1.788482834994463</v>
      </c>
      <c r="Y171" s="109">
        <f t="shared" si="64"/>
        <v>-11.147199249394486</v>
      </c>
      <c r="Z171" s="109">
        <f t="shared" si="65"/>
        <v>4.7241649193834121</v>
      </c>
      <c r="AA171" s="109">
        <f t="shared" si="66"/>
        <v>1.0610079575596938</v>
      </c>
      <c r="AB171" s="109">
        <f t="shared" si="67"/>
        <v>-3.9389920424403062</v>
      </c>
      <c r="AC171" s="109">
        <f t="shared" si="68"/>
        <v>6.0610079575596938</v>
      </c>
      <c r="AD171" s="109">
        <f t="shared" si="69"/>
        <v>-26.286548990584826</v>
      </c>
      <c r="AE171" s="109">
        <f t="shared" si="70"/>
        <v>28.40856490570421</v>
      </c>
      <c r="AF171" s="109">
        <f t="shared" si="71"/>
        <v>-2.9702970297029725</v>
      </c>
      <c r="AG171" s="109">
        <f t="shared" si="72"/>
        <v>-7.9702970297029729</v>
      </c>
      <c r="AH171" s="109">
        <f t="shared" si="73"/>
        <v>2.0297029702970275</v>
      </c>
      <c r="AI171" s="109">
        <f t="shared" si="74"/>
        <v>-16.033419481020328</v>
      </c>
      <c r="AJ171" s="109">
        <f t="shared" si="75"/>
        <v>10.092825421614384</v>
      </c>
      <c r="AK171" s="109">
        <f t="shared" si="76"/>
        <v>-3.0219856758152299</v>
      </c>
      <c r="AL171" s="109">
        <f t="shared" si="77"/>
        <v>-8.0219856758152304</v>
      </c>
      <c r="AM171" s="109">
        <f t="shared" si="78"/>
        <v>1.9780143241847701</v>
      </c>
      <c r="AN171" s="109">
        <f t="shared" si="79"/>
        <v>-16.323824860337844</v>
      </c>
      <c r="AO171" s="109">
        <f t="shared" si="80"/>
        <v>10.279853508707383</v>
      </c>
      <c r="AP171" s="27"/>
      <c r="AQ171" s="27"/>
      <c r="AR171" s="27"/>
      <c r="AS171" s="27"/>
      <c r="AT171" s="27"/>
      <c r="AU171" s="27"/>
      <c r="AV171" s="27"/>
      <c r="AW171" s="27"/>
      <c r="AX171" s="27"/>
      <c r="AY171" s="27"/>
      <c r="AZ171" s="27"/>
      <c r="BA171" s="27"/>
      <c r="BB171" s="27"/>
      <c r="BC171" s="27"/>
      <c r="BD171" s="27"/>
      <c r="BE171" s="27"/>
      <c r="BF171" s="27"/>
      <c r="BG171" s="27"/>
      <c r="BH171" s="27"/>
      <c r="BI171" s="27"/>
      <c r="BJ171" s="27"/>
      <c r="BK171" s="27"/>
      <c r="BL171" s="27"/>
      <c r="BM171" s="27"/>
      <c r="BN171" s="27"/>
      <c r="BO171" s="27"/>
      <c r="BP171" s="27"/>
      <c r="BQ171" s="27"/>
      <c r="BR171" s="27"/>
      <c r="BS171" s="27"/>
      <c r="BT171" s="27"/>
      <c r="BU171" s="27"/>
      <c r="BV171" s="27"/>
      <c r="BW171" s="27"/>
      <c r="BX171" s="27"/>
      <c r="BY171" s="27"/>
      <c r="BZ171" s="27"/>
      <c r="CA171" s="27"/>
      <c r="CB171" s="27"/>
      <c r="CC171" s="27"/>
      <c r="CD171" s="27"/>
      <c r="CE171" s="27"/>
      <c r="CF171" s="27"/>
      <c r="CG171" s="27"/>
      <c r="CH171" s="27"/>
      <c r="CI171" s="27"/>
      <c r="CJ171" s="27"/>
      <c r="CK171" s="27"/>
      <c r="CL171" s="27"/>
      <c r="CM171" s="27"/>
      <c r="CN171" s="27"/>
      <c r="CO171" s="27"/>
      <c r="CP171" s="27"/>
      <c r="CQ171" s="27"/>
      <c r="CR171" s="27"/>
      <c r="CS171" s="27"/>
      <c r="CT171" s="27"/>
      <c r="CU171" s="27"/>
      <c r="CV171" s="27"/>
      <c r="CW171" s="27"/>
      <c r="CX171" s="27"/>
      <c r="CY171" s="27"/>
      <c r="CZ171" s="27"/>
      <c r="DA171" s="27"/>
      <c r="DB171" s="27"/>
      <c r="DC171" s="27"/>
      <c r="DD171" s="27"/>
      <c r="DE171" s="27"/>
      <c r="DF171" s="27"/>
      <c r="DG171" s="27"/>
      <c r="DH171" s="27"/>
      <c r="DI171" s="27"/>
      <c r="DJ171" s="27"/>
      <c r="DK171" s="27"/>
      <c r="DL171" s="27"/>
      <c r="DM171" s="27"/>
      <c r="DN171" s="27"/>
      <c r="DO171" s="27"/>
      <c r="DP171" s="27"/>
      <c r="DQ171" s="27"/>
      <c r="DR171" s="27"/>
      <c r="DS171" s="27"/>
      <c r="DT171" s="27"/>
      <c r="DU171" s="27"/>
      <c r="DV171" s="27"/>
      <c r="DW171" s="27"/>
      <c r="DX171" s="27"/>
    </row>
    <row r="172" spans="1:128" s="5" customFormat="1" x14ac:dyDescent="0.25">
      <c r="A172" s="23" t="s">
        <v>47</v>
      </c>
      <c r="B172" s="33" t="s">
        <v>120</v>
      </c>
      <c r="C172" s="23" t="s">
        <v>45</v>
      </c>
      <c r="D172" s="26">
        <v>7</v>
      </c>
      <c r="E172" s="90">
        <v>446.81140000000005</v>
      </c>
      <c r="F172" s="90">
        <f t="shared" si="56"/>
        <v>447.10000000000008</v>
      </c>
      <c r="G172" s="149">
        <v>0.24809999999999999</v>
      </c>
      <c r="H172" s="149">
        <v>4.0500000000000001E-2</v>
      </c>
      <c r="I172" s="147">
        <f t="shared" si="57"/>
        <v>0.28859999999999997</v>
      </c>
      <c r="J172" s="91">
        <f t="shared" si="58"/>
        <v>645.75270691138428</v>
      </c>
      <c r="K172" s="59">
        <v>446.6</v>
      </c>
      <c r="L172" s="58">
        <v>446.9</v>
      </c>
      <c r="M172" s="131"/>
      <c r="N172" s="131"/>
      <c r="O172" s="131">
        <v>0.2928</v>
      </c>
      <c r="P172" s="60">
        <v>655.17999999999995</v>
      </c>
      <c r="Q172" s="24"/>
      <c r="R172" s="24"/>
      <c r="S172" s="24">
        <f t="shared" si="59"/>
        <v>1.4553014553014683</v>
      </c>
      <c r="T172" s="24">
        <f t="shared" si="60"/>
        <v>1.4598921518588948</v>
      </c>
      <c r="U172" s="115"/>
      <c r="V172" s="109">
        <f t="shared" si="61"/>
        <v>-3.211517165005537</v>
      </c>
      <c r="W172" s="109">
        <f t="shared" si="62"/>
        <v>-8.211517165005537</v>
      </c>
      <c r="X172" s="109">
        <f t="shared" si="63"/>
        <v>1.788482834994463</v>
      </c>
      <c r="Y172" s="109">
        <f t="shared" si="64"/>
        <v>-11.147199249394486</v>
      </c>
      <c r="Z172" s="109">
        <f t="shared" si="65"/>
        <v>4.7241649193834121</v>
      </c>
      <c r="AA172" s="109">
        <f t="shared" si="66"/>
        <v>1.0610079575596938</v>
      </c>
      <c r="AB172" s="109">
        <f t="shared" si="67"/>
        <v>-3.9389920424403062</v>
      </c>
      <c r="AC172" s="109">
        <f t="shared" si="68"/>
        <v>6.0610079575596938</v>
      </c>
      <c r="AD172" s="109">
        <f t="shared" si="69"/>
        <v>-26.286548990584826</v>
      </c>
      <c r="AE172" s="109">
        <f t="shared" si="70"/>
        <v>28.40856490570421</v>
      </c>
      <c r="AF172" s="109">
        <f t="shared" si="71"/>
        <v>-2.9702970297029725</v>
      </c>
      <c r="AG172" s="109">
        <f t="shared" si="72"/>
        <v>-7.9702970297029729</v>
      </c>
      <c r="AH172" s="109">
        <f t="shared" si="73"/>
        <v>2.0297029702970275</v>
      </c>
      <c r="AI172" s="109">
        <f t="shared" si="74"/>
        <v>-16.033419481020328</v>
      </c>
      <c r="AJ172" s="109">
        <f t="shared" si="75"/>
        <v>10.092825421614384</v>
      </c>
      <c r="AK172" s="109">
        <f t="shared" si="76"/>
        <v>-3.0219856758152299</v>
      </c>
      <c r="AL172" s="109">
        <f t="shared" si="77"/>
        <v>-8.0219856758152304</v>
      </c>
      <c r="AM172" s="109">
        <f t="shared" si="78"/>
        <v>1.9780143241847701</v>
      </c>
      <c r="AN172" s="109">
        <f t="shared" si="79"/>
        <v>-16.323824860337844</v>
      </c>
      <c r="AO172" s="109">
        <f t="shared" si="80"/>
        <v>10.279853508707383</v>
      </c>
      <c r="AP172" s="27"/>
      <c r="AQ172" s="27"/>
      <c r="AR172" s="27"/>
      <c r="AS172" s="27"/>
      <c r="AT172" s="27"/>
      <c r="AU172" s="27"/>
      <c r="AV172" s="27"/>
      <c r="AW172" s="27"/>
      <c r="AX172" s="27"/>
      <c r="AY172" s="27"/>
      <c r="AZ172" s="27"/>
      <c r="BA172" s="27"/>
      <c r="BB172" s="27"/>
      <c r="BC172" s="27"/>
      <c r="BD172" s="27"/>
      <c r="BE172" s="27"/>
      <c r="BF172" s="27"/>
      <c r="BG172" s="27"/>
      <c r="BH172" s="27"/>
      <c r="BI172" s="27"/>
      <c r="BJ172" s="27"/>
      <c r="BK172" s="27"/>
      <c r="BL172" s="27"/>
      <c r="BM172" s="27"/>
      <c r="BN172" s="27"/>
      <c r="BO172" s="27"/>
      <c r="BP172" s="27"/>
      <c r="BQ172" s="27"/>
      <c r="BR172" s="27"/>
      <c r="BS172" s="27"/>
      <c r="BT172" s="27"/>
      <c r="BU172" s="27"/>
      <c r="BV172" s="27"/>
      <c r="BW172" s="27"/>
      <c r="BX172" s="27"/>
      <c r="BY172" s="27"/>
      <c r="BZ172" s="27"/>
      <c r="CA172" s="27"/>
      <c r="CB172" s="27"/>
      <c r="CC172" s="27"/>
      <c r="CD172" s="27"/>
      <c r="CE172" s="27"/>
      <c r="CF172" s="27"/>
      <c r="CG172" s="27"/>
      <c r="CH172" s="27"/>
      <c r="CI172" s="27"/>
      <c r="CJ172" s="27"/>
      <c r="CK172" s="27"/>
      <c r="CL172" s="27"/>
      <c r="CM172" s="27"/>
      <c r="CN172" s="27"/>
      <c r="CO172" s="27"/>
      <c r="CP172" s="27"/>
      <c r="CQ172" s="27"/>
      <c r="CR172" s="27"/>
      <c r="CS172" s="27"/>
      <c r="CT172" s="27"/>
      <c r="CU172" s="27"/>
      <c r="CV172" s="27"/>
      <c r="CW172" s="27"/>
      <c r="CX172" s="27"/>
      <c r="CY172" s="27"/>
      <c r="CZ172" s="27"/>
      <c r="DA172" s="27"/>
      <c r="DB172" s="27"/>
      <c r="DC172" s="27"/>
      <c r="DD172" s="27"/>
      <c r="DE172" s="27"/>
      <c r="DF172" s="27"/>
      <c r="DG172" s="27"/>
      <c r="DH172" s="27"/>
      <c r="DI172" s="27"/>
      <c r="DJ172" s="27"/>
      <c r="DK172" s="27"/>
      <c r="DL172" s="27"/>
      <c r="DM172" s="27"/>
      <c r="DN172" s="27"/>
      <c r="DO172" s="27"/>
      <c r="DP172" s="27"/>
      <c r="DQ172" s="27"/>
      <c r="DR172" s="27"/>
      <c r="DS172" s="27"/>
      <c r="DT172" s="27"/>
      <c r="DU172" s="27"/>
      <c r="DV172" s="27"/>
      <c r="DW172" s="27"/>
      <c r="DX172" s="27"/>
    </row>
    <row r="173" spans="1:128" s="5" customFormat="1" x14ac:dyDescent="0.25">
      <c r="A173" s="23" t="s">
        <v>47</v>
      </c>
      <c r="B173" s="33" t="s">
        <v>120</v>
      </c>
      <c r="C173" s="23" t="s">
        <v>45</v>
      </c>
      <c r="D173" s="26">
        <v>8</v>
      </c>
      <c r="E173" s="90">
        <v>447.00209999999993</v>
      </c>
      <c r="F173" s="90">
        <f t="shared" si="56"/>
        <v>447.49999999999994</v>
      </c>
      <c r="G173" s="149">
        <v>0.42299999999999999</v>
      </c>
      <c r="H173" s="149">
        <v>7.4899999999999994E-2</v>
      </c>
      <c r="I173" s="147">
        <f t="shared" si="57"/>
        <v>0.49790000000000001</v>
      </c>
      <c r="J173" s="91">
        <f t="shared" si="58"/>
        <v>1113.3970040454208</v>
      </c>
      <c r="K173" s="59">
        <v>446.8</v>
      </c>
      <c r="L173" s="58">
        <v>447.3</v>
      </c>
      <c r="M173" s="131"/>
      <c r="N173" s="131"/>
      <c r="O173" s="131">
        <v>0.49609999999999999</v>
      </c>
      <c r="P173" s="60">
        <v>1109.0999999999999</v>
      </c>
      <c r="Q173" s="24"/>
      <c r="R173" s="24"/>
      <c r="S173" s="24">
        <f t="shared" si="59"/>
        <v>-0.36151837718417829</v>
      </c>
      <c r="T173" s="24">
        <f t="shared" si="60"/>
        <v>-0.38593637577684442</v>
      </c>
      <c r="U173" s="115"/>
      <c r="V173" s="109">
        <f t="shared" si="61"/>
        <v>-3.211517165005537</v>
      </c>
      <c r="W173" s="109">
        <f t="shared" si="62"/>
        <v>-8.211517165005537</v>
      </c>
      <c r="X173" s="109">
        <f t="shared" si="63"/>
        <v>1.788482834994463</v>
      </c>
      <c r="Y173" s="109">
        <f t="shared" si="64"/>
        <v>-11.147199249394486</v>
      </c>
      <c r="Z173" s="109">
        <f t="shared" si="65"/>
        <v>4.7241649193834121</v>
      </c>
      <c r="AA173" s="109">
        <f t="shared" si="66"/>
        <v>1.0610079575596938</v>
      </c>
      <c r="AB173" s="109">
        <f t="shared" si="67"/>
        <v>-3.9389920424403062</v>
      </c>
      <c r="AC173" s="109">
        <f t="shared" si="68"/>
        <v>6.0610079575596938</v>
      </c>
      <c r="AD173" s="109">
        <f t="shared" si="69"/>
        <v>-26.286548990584826</v>
      </c>
      <c r="AE173" s="109">
        <f t="shared" si="70"/>
        <v>28.40856490570421</v>
      </c>
      <c r="AF173" s="109">
        <f t="shared" si="71"/>
        <v>-2.9702970297029725</v>
      </c>
      <c r="AG173" s="109">
        <f t="shared" si="72"/>
        <v>-7.9702970297029729</v>
      </c>
      <c r="AH173" s="109">
        <f t="shared" si="73"/>
        <v>2.0297029702970275</v>
      </c>
      <c r="AI173" s="109">
        <f t="shared" si="74"/>
        <v>-16.033419481020328</v>
      </c>
      <c r="AJ173" s="109">
        <f t="shared" si="75"/>
        <v>10.092825421614384</v>
      </c>
      <c r="AK173" s="109">
        <f t="shared" si="76"/>
        <v>-3.0219856758152299</v>
      </c>
      <c r="AL173" s="109">
        <f t="shared" si="77"/>
        <v>-8.0219856758152304</v>
      </c>
      <c r="AM173" s="109">
        <f t="shared" si="78"/>
        <v>1.9780143241847701</v>
      </c>
      <c r="AN173" s="109">
        <f t="shared" si="79"/>
        <v>-16.323824860337844</v>
      </c>
      <c r="AO173" s="109">
        <f t="shared" si="80"/>
        <v>10.279853508707383</v>
      </c>
      <c r="AP173" s="27"/>
      <c r="AQ173" s="27"/>
      <c r="AR173" s="27"/>
      <c r="AS173" s="27"/>
      <c r="AT173" s="27"/>
      <c r="AU173" s="27"/>
      <c r="AV173" s="27"/>
      <c r="AW173" s="27"/>
      <c r="AX173" s="27"/>
      <c r="AY173" s="27"/>
      <c r="AZ173" s="27"/>
      <c r="BA173" s="27"/>
      <c r="BB173" s="27"/>
      <c r="BC173" s="27"/>
      <c r="BD173" s="27"/>
      <c r="BE173" s="27"/>
      <c r="BF173" s="27"/>
      <c r="BG173" s="27"/>
      <c r="BH173" s="27"/>
      <c r="BI173" s="27"/>
      <c r="BJ173" s="27"/>
      <c r="BK173" s="27"/>
      <c r="BL173" s="27"/>
      <c r="BM173" s="27"/>
      <c r="BN173" s="27"/>
      <c r="BO173" s="27"/>
      <c r="BP173" s="27"/>
      <c r="BQ173" s="27"/>
      <c r="BR173" s="27"/>
      <c r="BS173" s="27"/>
      <c r="BT173" s="27"/>
      <c r="BU173" s="27"/>
      <c r="BV173" s="27"/>
      <c r="BW173" s="27"/>
      <c r="BX173" s="27"/>
      <c r="BY173" s="27"/>
      <c r="BZ173" s="27"/>
      <c r="CA173" s="27"/>
      <c r="CB173" s="27"/>
      <c r="CC173" s="27"/>
      <c r="CD173" s="27"/>
      <c r="CE173" s="27"/>
      <c r="CF173" s="27"/>
      <c r="CG173" s="27"/>
      <c r="CH173" s="27"/>
      <c r="CI173" s="27"/>
      <c r="CJ173" s="27"/>
      <c r="CK173" s="27"/>
      <c r="CL173" s="27"/>
      <c r="CM173" s="27"/>
      <c r="CN173" s="27"/>
      <c r="CO173" s="27"/>
      <c r="CP173" s="27"/>
      <c r="CQ173" s="27"/>
      <c r="CR173" s="27"/>
      <c r="CS173" s="27"/>
      <c r="CT173" s="27"/>
      <c r="CU173" s="27"/>
      <c r="CV173" s="27"/>
      <c r="CW173" s="27"/>
      <c r="CX173" s="27"/>
      <c r="CY173" s="27"/>
      <c r="CZ173" s="27"/>
      <c r="DA173" s="27"/>
      <c r="DB173" s="27"/>
      <c r="DC173" s="27"/>
      <c r="DD173" s="27"/>
      <c r="DE173" s="27"/>
      <c r="DF173" s="27"/>
      <c r="DG173" s="27"/>
      <c r="DH173" s="27"/>
      <c r="DI173" s="27"/>
      <c r="DJ173" s="27"/>
      <c r="DK173" s="27"/>
      <c r="DL173" s="27"/>
      <c r="DM173" s="27"/>
      <c r="DN173" s="27"/>
      <c r="DO173" s="27"/>
      <c r="DP173" s="27"/>
      <c r="DQ173" s="27"/>
      <c r="DR173" s="27"/>
      <c r="DS173" s="27"/>
      <c r="DT173" s="27"/>
      <c r="DU173" s="27"/>
      <c r="DV173" s="27"/>
      <c r="DW173" s="27"/>
      <c r="DX173" s="27"/>
    </row>
    <row r="174" spans="1:128" s="5" customFormat="1" x14ac:dyDescent="0.25">
      <c r="A174" s="23" t="s">
        <v>47</v>
      </c>
      <c r="B174" s="33" t="s">
        <v>120</v>
      </c>
      <c r="C174" s="23" t="s">
        <v>45</v>
      </c>
      <c r="D174" s="26">
        <v>9</v>
      </c>
      <c r="E174" s="90">
        <v>446.28969999999998</v>
      </c>
      <c r="F174" s="90">
        <f t="shared" si="56"/>
        <v>448.09999999999997</v>
      </c>
      <c r="G174" s="149">
        <v>1.5598000000000001</v>
      </c>
      <c r="H174" s="149">
        <v>0.2505</v>
      </c>
      <c r="I174" s="147">
        <f t="shared" si="57"/>
        <v>1.8103</v>
      </c>
      <c r="J174" s="91">
        <f t="shared" si="58"/>
        <v>4050.1340531608275</v>
      </c>
      <c r="K174" s="58">
        <v>446</v>
      </c>
      <c r="L174" s="58">
        <v>447.8</v>
      </c>
      <c r="M174" s="131"/>
      <c r="N174" s="131"/>
      <c r="O174" s="131">
        <v>1.7981</v>
      </c>
      <c r="P174" s="60">
        <v>4015.41</v>
      </c>
      <c r="Q174" s="24"/>
      <c r="R174" s="24"/>
      <c r="S174" s="24">
        <f t="shared" si="59"/>
        <v>-0.6739214494835104</v>
      </c>
      <c r="T174" s="24">
        <f t="shared" si="60"/>
        <v>-0.85735565057971708</v>
      </c>
      <c r="U174" s="115"/>
      <c r="V174" s="109">
        <f t="shared" si="61"/>
        <v>-3.211517165005537</v>
      </c>
      <c r="W174" s="109">
        <f t="shared" si="62"/>
        <v>-8.211517165005537</v>
      </c>
      <c r="X174" s="109">
        <f t="shared" si="63"/>
        <v>1.788482834994463</v>
      </c>
      <c r="Y174" s="109">
        <f t="shared" si="64"/>
        <v>-11.147199249394486</v>
      </c>
      <c r="Z174" s="109">
        <f t="shared" si="65"/>
        <v>4.7241649193834121</v>
      </c>
      <c r="AA174" s="109">
        <f t="shared" si="66"/>
        <v>1.0610079575596938</v>
      </c>
      <c r="AB174" s="109">
        <f t="shared" si="67"/>
        <v>-3.9389920424403062</v>
      </c>
      <c r="AC174" s="109">
        <f t="shared" si="68"/>
        <v>6.0610079575596938</v>
      </c>
      <c r="AD174" s="109">
        <f t="shared" si="69"/>
        <v>-26.286548990584826</v>
      </c>
      <c r="AE174" s="109">
        <f t="shared" si="70"/>
        <v>28.40856490570421</v>
      </c>
      <c r="AF174" s="109">
        <f t="shared" si="71"/>
        <v>-2.9702970297029725</v>
      </c>
      <c r="AG174" s="109">
        <f t="shared" si="72"/>
        <v>-7.9702970297029729</v>
      </c>
      <c r="AH174" s="109">
        <f t="shared" si="73"/>
        <v>2.0297029702970275</v>
      </c>
      <c r="AI174" s="109">
        <f t="shared" si="74"/>
        <v>-16.033419481020328</v>
      </c>
      <c r="AJ174" s="109">
        <f t="shared" si="75"/>
        <v>10.092825421614384</v>
      </c>
      <c r="AK174" s="109">
        <f t="shared" si="76"/>
        <v>-3.0219856758152299</v>
      </c>
      <c r="AL174" s="109">
        <f t="shared" si="77"/>
        <v>-8.0219856758152304</v>
      </c>
      <c r="AM174" s="109">
        <f t="shared" si="78"/>
        <v>1.9780143241847701</v>
      </c>
      <c r="AN174" s="109">
        <f t="shared" si="79"/>
        <v>-16.323824860337844</v>
      </c>
      <c r="AO174" s="109">
        <f t="shared" si="80"/>
        <v>10.279853508707383</v>
      </c>
      <c r="AP174" s="27"/>
      <c r="AQ174" s="27"/>
      <c r="AR174" s="27"/>
      <c r="AS174" s="27"/>
      <c r="AT174" s="27"/>
      <c r="AU174" s="27"/>
      <c r="AV174" s="27"/>
      <c r="AW174" s="27"/>
      <c r="AX174" s="27"/>
      <c r="AY174" s="27"/>
      <c r="AZ174" s="27"/>
      <c r="BA174" s="27"/>
      <c r="BB174" s="27"/>
      <c r="BC174" s="27"/>
      <c r="BD174" s="27"/>
      <c r="BE174" s="27"/>
      <c r="BF174" s="27"/>
      <c r="BG174" s="27"/>
      <c r="BH174" s="27"/>
      <c r="BI174" s="27"/>
      <c r="BJ174" s="27"/>
      <c r="BK174" s="27"/>
      <c r="BL174" s="27"/>
      <c r="BM174" s="27"/>
      <c r="BN174" s="27"/>
      <c r="BO174" s="27"/>
      <c r="BP174" s="27"/>
      <c r="BQ174" s="27"/>
      <c r="BR174" s="27"/>
      <c r="BS174" s="27"/>
      <c r="BT174" s="27"/>
      <c r="BU174" s="27"/>
      <c r="BV174" s="27"/>
      <c r="BW174" s="27"/>
      <c r="BX174" s="27"/>
      <c r="BY174" s="27"/>
      <c r="BZ174" s="27"/>
      <c r="CA174" s="27"/>
      <c r="CB174" s="27"/>
      <c r="CC174" s="27"/>
      <c r="CD174" s="27"/>
      <c r="CE174" s="27"/>
      <c r="CF174" s="27"/>
      <c r="CG174" s="27"/>
      <c r="CH174" s="27"/>
      <c r="CI174" s="27"/>
      <c r="CJ174" s="27"/>
      <c r="CK174" s="27"/>
      <c r="CL174" s="27"/>
      <c r="CM174" s="27"/>
      <c r="CN174" s="27"/>
      <c r="CO174" s="27"/>
      <c r="CP174" s="27"/>
      <c r="CQ174" s="27"/>
      <c r="CR174" s="27"/>
      <c r="CS174" s="27"/>
      <c r="CT174" s="27"/>
      <c r="CU174" s="27"/>
      <c r="CV174" s="27"/>
      <c r="CW174" s="27"/>
      <c r="CX174" s="27"/>
      <c r="CY174" s="27"/>
      <c r="CZ174" s="27"/>
      <c r="DA174" s="27"/>
      <c r="DB174" s="27"/>
      <c r="DC174" s="27"/>
      <c r="DD174" s="27"/>
      <c r="DE174" s="27"/>
      <c r="DF174" s="27"/>
      <c r="DG174" s="27"/>
      <c r="DH174" s="27"/>
      <c r="DI174" s="27"/>
      <c r="DJ174" s="27"/>
      <c r="DK174" s="27"/>
      <c r="DL174" s="27"/>
      <c r="DM174" s="27"/>
      <c r="DN174" s="27"/>
      <c r="DO174" s="27"/>
      <c r="DP174" s="27"/>
      <c r="DQ174" s="27"/>
      <c r="DR174" s="27"/>
      <c r="DS174" s="27"/>
      <c r="DT174" s="27"/>
      <c r="DU174" s="27"/>
      <c r="DV174" s="27"/>
      <c r="DW174" s="27"/>
      <c r="DX174" s="27"/>
    </row>
    <row r="175" spans="1:128" s="5" customFormat="1" x14ac:dyDescent="0.25">
      <c r="A175" s="26" t="s">
        <v>99</v>
      </c>
      <c r="B175" s="36" t="s">
        <v>121</v>
      </c>
      <c r="C175" s="123" t="s">
        <v>145</v>
      </c>
      <c r="D175" s="26">
        <v>1</v>
      </c>
      <c r="E175" s="90">
        <v>446.8775</v>
      </c>
      <c r="F175" s="90">
        <f t="shared" si="56"/>
        <v>446.9</v>
      </c>
      <c r="G175" s="149">
        <v>1.2699999999999999E-2</v>
      </c>
      <c r="H175" s="149">
        <v>9.7999999999999997E-3</v>
      </c>
      <c r="I175" s="147">
        <f t="shared" si="57"/>
        <v>2.2499999999999999E-2</v>
      </c>
      <c r="J175" s="91">
        <f t="shared" si="58"/>
        <v>50.348412028312232</v>
      </c>
      <c r="K175" s="59">
        <v>446.7</v>
      </c>
      <c r="L175" s="58">
        <v>446.7</v>
      </c>
      <c r="M175" s="131">
        <v>1.23E-2</v>
      </c>
      <c r="N175" s="131">
        <v>1.01E-2</v>
      </c>
      <c r="O175" s="131">
        <v>2.24E-2</v>
      </c>
      <c r="P175" s="58">
        <v>50.1</v>
      </c>
      <c r="Q175" s="24">
        <f t="shared" si="81"/>
        <v>-3.1496062992125928</v>
      </c>
      <c r="R175" s="24">
        <f t="shared" si="82"/>
        <v>3.0612244897959178</v>
      </c>
      <c r="S175" s="24">
        <f t="shared" si="59"/>
        <v>-0.44444444444444176</v>
      </c>
      <c r="T175" s="24">
        <f t="shared" si="60"/>
        <v>-0.4933860241163957</v>
      </c>
      <c r="U175" s="115"/>
      <c r="V175" s="109">
        <f t="shared" si="61"/>
        <v>-3.211517165005537</v>
      </c>
      <c r="W175" s="109">
        <f t="shared" si="62"/>
        <v>-8.211517165005537</v>
      </c>
      <c r="X175" s="109">
        <f t="shared" si="63"/>
        <v>1.788482834994463</v>
      </c>
      <c r="Y175" s="109">
        <f t="shared" si="64"/>
        <v>-11.147199249394486</v>
      </c>
      <c r="Z175" s="109">
        <f t="shared" si="65"/>
        <v>4.7241649193834121</v>
      </c>
      <c r="AA175" s="109">
        <f t="shared" si="66"/>
        <v>1.0610079575596938</v>
      </c>
      <c r="AB175" s="109">
        <f t="shared" si="67"/>
        <v>-3.9389920424403062</v>
      </c>
      <c r="AC175" s="109">
        <f t="shared" si="68"/>
        <v>6.0610079575596938</v>
      </c>
      <c r="AD175" s="109">
        <f t="shared" si="69"/>
        <v>-26.286548990584826</v>
      </c>
      <c r="AE175" s="109">
        <f t="shared" si="70"/>
        <v>28.40856490570421</v>
      </c>
      <c r="AF175" s="109">
        <f t="shared" si="71"/>
        <v>-2.9702970297029725</v>
      </c>
      <c r="AG175" s="109">
        <f t="shared" si="72"/>
        <v>-7.9702970297029729</v>
      </c>
      <c r="AH175" s="109">
        <f t="shared" si="73"/>
        <v>2.0297029702970275</v>
      </c>
      <c r="AI175" s="109">
        <f t="shared" si="74"/>
        <v>-16.033419481020328</v>
      </c>
      <c r="AJ175" s="109">
        <f t="shared" si="75"/>
        <v>10.092825421614384</v>
      </c>
      <c r="AK175" s="109">
        <f t="shared" si="76"/>
        <v>-3.0219856758152299</v>
      </c>
      <c r="AL175" s="109">
        <f t="shared" si="77"/>
        <v>-8.0219856758152304</v>
      </c>
      <c r="AM175" s="109">
        <f t="shared" si="78"/>
        <v>1.9780143241847701</v>
      </c>
      <c r="AN175" s="109">
        <f t="shared" si="79"/>
        <v>-16.323824860337844</v>
      </c>
      <c r="AO175" s="109">
        <f t="shared" si="80"/>
        <v>10.279853508707383</v>
      </c>
      <c r="AP175" s="27"/>
      <c r="AQ175" s="27"/>
      <c r="AR175" s="27"/>
      <c r="AS175" s="27"/>
      <c r="AT175" s="27"/>
      <c r="AU175" s="27"/>
      <c r="AV175" s="27"/>
      <c r="AW175" s="27"/>
      <c r="AX175" s="27"/>
      <c r="AY175" s="27"/>
      <c r="AZ175" s="27"/>
      <c r="BA175" s="27"/>
      <c r="BB175" s="27"/>
      <c r="BC175" s="27"/>
      <c r="BD175" s="27"/>
      <c r="BE175" s="27"/>
      <c r="BF175" s="27"/>
      <c r="BG175" s="27"/>
      <c r="BH175" s="27"/>
      <c r="BI175" s="27"/>
      <c r="BJ175" s="27"/>
      <c r="BK175" s="27"/>
      <c r="BL175" s="27"/>
      <c r="BM175" s="27"/>
      <c r="BN175" s="27"/>
      <c r="BO175" s="27"/>
      <c r="BP175" s="27"/>
      <c r="BQ175" s="27"/>
      <c r="BR175" s="27"/>
      <c r="BS175" s="27"/>
      <c r="BT175" s="27"/>
      <c r="BU175" s="27"/>
      <c r="BV175" s="27"/>
      <c r="BW175" s="27"/>
      <c r="BX175" s="27"/>
      <c r="BY175" s="27"/>
      <c r="BZ175" s="27"/>
      <c r="CA175" s="27"/>
      <c r="CB175" s="27"/>
      <c r="CC175" s="27"/>
      <c r="CD175" s="27"/>
      <c r="CE175" s="27"/>
      <c r="CF175" s="27"/>
      <c r="CG175" s="27"/>
      <c r="CH175" s="27"/>
      <c r="CI175" s="27"/>
      <c r="CJ175" s="27"/>
      <c r="CK175" s="27"/>
      <c r="CL175" s="27"/>
      <c r="CM175" s="27"/>
      <c r="CN175" s="27"/>
      <c r="CO175" s="27"/>
      <c r="CP175" s="27"/>
      <c r="CQ175" s="27"/>
      <c r="CR175" s="27"/>
      <c r="CS175" s="27"/>
      <c r="CT175" s="27"/>
      <c r="CU175" s="27"/>
      <c r="CV175" s="27"/>
      <c r="CW175" s="27"/>
      <c r="CX175" s="27"/>
      <c r="CY175" s="27"/>
      <c r="CZ175" s="27"/>
      <c r="DA175" s="27"/>
      <c r="DB175" s="27"/>
      <c r="DC175" s="27"/>
      <c r="DD175" s="27"/>
      <c r="DE175" s="27"/>
      <c r="DF175" s="27"/>
      <c r="DG175" s="27"/>
      <c r="DH175" s="27"/>
      <c r="DI175" s="27"/>
      <c r="DJ175" s="27"/>
      <c r="DK175" s="27"/>
      <c r="DL175" s="27"/>
      <c r="DM175" s="27"/>
      <c r="DN175" s="27"/>
      <c r="DO175" s="27"/>
      <c r="DP175" s="27"/>
      <c r="DQ175" s="27"/>
      <c r="DR175" s="27"/>
      <c r="DS175" s="27"/>
      <c r="DT175" s="27"/>
      <c r="DU175" s="27"/>
      <c r="DV175" s="27"/>
      <c r="DW175" s="27"/>
      <c r="DX175" s="27"/>
    </row>
    <row r="176" spans="1:128" s="5" customFormat="1" x14ac:dyDescent="0.25">
      <c r="A176" s="26" t="s">
        <v>99</v>
      </c>
      <c r="B176" s="36" t="s">
        <v>121</v>
      </c>
      <c r="C176" s="123" t="s">
        <v>145</v>
      </c>
      <c r="D176" s="26">
        <v>2</v>
      </c>
      <c r="E176" s="90">
        <v>446.96699999999998</v>
      </c>
      <c r="F176" s="90">
        <f t="shared" si="56"/>
        <v>447</v>
      </c>
      <c r="G176" s="149">
        <v>2.3099999999999999E-2</v>
      </c>
      <c r="H176" s="149">
        <v>9.9000000000000008E-3</v>
      </c>
      <c r="I176" s="147">
        <f t="shared" si="57"/>
        <v>3.3000000000000002E-2</v>
      </c>
      <c r="J176" s="91">
        <f t="shared" si="58"/>
        <v>73.828896952292524</v>
      </c>
      <c r="K176" s="59">
        <v>446.7</v>
      </c>
      <c r="L176" s="58">
        <v>446.7</v>
      </c>
      <c r="M176" s="131">
        <v>2.3099999999999999E-2</v>
      </c>
      <c r="N176" s="131">
        <v>1.03E-2</v>
      </c>
      <c r="O176" s="131">
        <v>3.3399999999999999E-2</v>
      </c>
      <c r="P176" s="58">
        <v>74.8</v>
      </c>
      <c r="Q176" s="24">
        <f t="shared" si="81"/>
        <v>0</v>
      </c>
      <c r="R176" s="24">
        <f t="shared" si="82"/>
        <v>4.0404040404040327</v>
      </c>
      <c r="S176" s="24">
        <f t="shared" si="59"/>
        <v>1.2121212121212046</v>
      </c>
      <c r="T176" s="24">
        <f t="shared" si="60"/>
        <v>1.3153427557437161</v>
      </c>
      <c r="U176" s="115"/>
      <c r="V176" s="109">
        <f t="shared" si="61"/>
        <v>-3.211517165005537</v>
      </c>
      <c r="W176" s="109">
        <f t="shared" si="62"/>
        <v>-8.211517165005537</v>
      </c>
      <c r="X176" s="109">
        <f t="shared" si="63"/>
        <v>1.788482834994463</v>
      </c>
      <c r="Y176" s="109">
        <f t="shared" si="64"/>
        <v>-11.147199249394486</v>
      </c>
      <c r="Z176" s="109">
        <f t="shared" si="65"/>
        <v>4.7241649193834121</v>
      </c>
      <c r="AA176" s="109">
        <f t="shared" si="66"/>
        <v>1.0610079575596938</v>
      </c>
      <c r="AB176" s="109">
        <f t="shared" si="67"/>
        <v>-3.9389920424403062</v>
      </c>
      <c r="AC176" s="109">
        <f t="shared" si="68"/>
        <v>6.0610079575596938</v>
      </c>
      <c r="AD176" s="109">
        <f t="shared" si="69"/>
        <v>-26.286548990584826</v>
      </c>
      <c r="AE176" s="109">
        <f t="shared" si="70"/>
        <v>28.40856490570421</v>
      </c>
      <c r="AF176" s="109">
        <f t="shared" si="71"/>
        <v>-2.9702970297029725</v>
      </c>
      <c r="AG176" s="109">
        <f t="shared" si="72"/>
        <v>-7.9702970297029729</v>
      </c>
      <c r="AH176" s="109">
        <f t="shared" si="73"/>
        <v>2.0297029702970275</v>
      </c>
      <c r="AI176" s="109">
        <f t="shared" si="74"/>
        <v>-16.033419481020328</v>
      </c>
      <c r="AJ176" s="109">
        <f t="shared" si="75"/>
        <v>10.092825421614384</v>
      </c>
      <c r="AK176" s="109">
        <f t="shared" si="76"/>
        <v>-3.0219856758152299</v>
      </c>
      <c r="AL176" s="109">
        <f t="shared" si="77"/>
        <v>-8.0219856758152304</v>
      </c>
      <c r="AM176" s="109">
        <f t="shared" si="78"/>
        <v>1.9780143241847701</v>
      </c>
      <c r="AN176" s="109">
        <f t="shared" si="79"/>
        <v>-16.323824860337844</v>
      </c>
      <c r="AO176" s="109">
        <f t="shared" si="80"/>
        <v>10.279853508707383</v>
      </c>
      <c r="AP176" s="27"/>
      <c r="AQ176" s="27"/>
      <c r="AR176" s="27"/>
      <c r="AS176" s="27"/>
      <c r="AT176" s="27"/>
      <c r="AU176" s="27"/>
      <c r="AV176" s="27"/>
      <c r="AW176" s="27"/>
      <c r="AX176" s="27"/>
      <c r="AY176" s="27"/>
      <c r="AZ176" s="27"/>
      <c r="BA176" s="27"/>
      <c r="BB176" s="27"/>
      <c r="BC176" s="27"/>
      <c r="BD176" s="27"/>
      <c r="BE176" s="27"/>
      <c r="BF176" s="27"/>
      <c r="BG176" s="27"/>
      <c r="BH176" s="27"/>
      <c r="BI176" s="27"/>
      <c r="BJ176" s="27"/>
      <c r="BK176" s="27"/>
      <c r="BL176" s="27"/>
      <c r="BM176" s="27"/>
      <c r="BN176" s="27"/>
      <c r="BO176" s="27"/>
      <c r="BP176" s="27"/>
      <c r="BQ176" s="27"/>
      <c r="BR176" s="27"/>
      <c r="BS176" s="27"/>
      <c r="BT176" s="27"/>
      <c r="BU176" s="27"/>
      <c r="BV176" s="27"/>
      <c r="BW176" s="27"/>
      <c r="BX176" s="27"/>
      <c r="BY176" s="27"/>
      <c r="BZ176" s="27"/>
      <c r="CA176" s="27"/>
      <c r="CB176" s="27"/>
      <c r="CC176" s="27"/>
      <c r="CD176" s="27"/>
      <c r="CE176" s="27"/>
      <c r="CF176" s="27"/>
      <c r="CG176" s="27"/>
      <c r="CH176" s="27"/>
      <c r="CI176" s="27"/>
      <c r="CJ176" s="27"/>
      <c r="CK176" s="27"/>
      <c r="CL176" s="27"/>
      <c r="CM176" s="27"/>
      <c r="CN176" s="27"/>
      <c r="CO176" s="27"/>
      <c r="CP176" s="27"/>
      <c r="CQ176" s="27"/>
      <c r="CR176" s="27"/>
      <c r="CS176" s="27"/>
      <c r="CT176" s="27"/>
      <c r="CU176" s="27"/>
      <c r="CV176" s="27"/>
      <c r="CW176" s="27"/>
      <c r="CX176" s="27"/>
      <c r="CY176" s="27"/>
      <c r="CZ176" s="27"/>
      <c r="DA176" s="27"/>
      <c r="DB176" s="27"/>
      <c r="DC176" s="27"/>
      <c r="DD176" s="27"/>
      <c r="DE176" s="27"/>
      <c r="DF176" s="27"/>
      <c r="DG176" s="27"/>
      <c r="DH176" s="27"/>
      <c r="DI176" s="27"/>
      <c r="DJ176" s="27"/>
      <c r="DK176" s="27"/>
      <c r="DL176" s="27"/>
      <c r="DM176" s="27"/>
      <c r="DN176" s="27"/>
      <c r="DO176" s="27"/>
      <c r="DP176" s="27"/>
      <c r="DQ176" s="27"/>
      <c r="DR176" s="27"/>
      <c r="DS176" s="27"/>
      <c r="DT176" s="27"/>
      <c r="DU176" s="27"/>
      <c r="DV176" s="27"/>
      <c r="DW176" s="27"/>
      <c r="DX176" s="27"/>
    </row>
    <row r="177" spans="1:128" s="5" customFormat="1" x14ac:dyDescent="0.25">
      <c r="A177" s="26" t="s">
        <v>99</v>
      </c>
      <c r="B177" s="36" t="s">
        <v>121</v>
      </c>
      <c r="C177" s="123" t="s">
        <v>145</v>
      </c>
      <c r="D177" s="26">
        <v>3</v>
      </c>
      <c r="E177" s="90">
        <v>445.75749999999999</v>
      </c>
      <c r="F177" s="90">
        <f t="shared" si="56"/>
        <v>445.8</v>
      </c>
      <c r="G177" s="149">
        <v>3.1899999999999998E-2</v>
      </c>
      <c r="H177" s="149">
        <v>1.06E-2</v>
      </c>
      <c r="I177" s="147">
        <f t="shared" si="57"/>
        <v>4.2499999999999996E-2</v>
      </c>
      <c r="J177" s="91">
        <f t="shared" si="58"/>
        <v>95.339889743080619</v>
      </c>
      <c r="K177" s="59">
        <v>445.5</v>
      </c>
      <c r="L177" s="58">
        <v>445.5</v>
      </c>
      <c r="M177" s="131">
        <v>3.1199999999999999E-2</v>
      </c>
      <c r="N177" s="131">
        <v>1.0999999999999999E-2</v>
      </c>
      <c r="O177" s="131">
        <v>4.2200000000000001E-2</v>
      </c>
      <c r="P177" s="58">
        <v>94.7</v>
      </c>
      <c r="Q177" s="24">
        <f t="shared" si="81"/>
        <v>-2.194357366771158</v>
      </c>
      <c r="R177" s="24">
        <f t="shared" si="82"/>
        <v>3.7735849056603712</v>
      </c>
      <c r="S177" s="24">
        <f t="shared" si="59"/>
        <v>-0.70588235294116408</v>
      </c>
      <c r="T177" s="24">
        <f t="shared" si="60"/>
        <v>-0.67116685870413062</v>
      </c>
      <c r="U177" s="115"/>
      <c r="V177" s="109">
        <f t="shared" si="61"/>
        <v>-3.211517165005537</v>
      </c>
      <c r="W177" s="109">
        <f t="shared" si="62"/>
        <v>-8.211517165005537</v>
      </c>
      <c r="X177" s="109">
        <f t="shared" si="63"/>
        <v>1.788482834994463</v>
      </c>
      <c r="Y177" s="109">
        <f t="shared" si="64"/>
        <v>-11.147199249394486</v>
      </c>
      <c r="Z177" s="109">
        <f t="shared" si="65"/>
        <v>4.7241649193834121</v>
      </c>
      <c r="AA177" s="109">
        <f t="shared" si="66"/>
        <v>1.0610079575596938</v>
      </c>
      <c r="AB177" s="109">
        <f t="shared" si="67"/>
        <v>-3.9389920424403062</v>
      </c>
      <c r="AC177" s="109">
        <f t="shared" si="68"/>
        <v>6.0610079575596938</v>
      </c>
      <c r="AD177" s="109">
        <f t="shared" si="69"/>
        <v>-26.286548990584826</v>
      </c>
      <c r="AE177" s="109">
        <f t="shared" si="70"/>
        <v>28.40856490570421</v>
      </c>
      <c r="AF177" s="109">
        <f t="shared" si="71"/>
        <v>-2.9702970297029725</v>
      </c>
      <c r="AG177" s="109">
        <f t="shared" si="72"/>
        <v>-7.9702970297029729</v>
      </c>
      <c r="AH177" s="109">
        <f t="shared" si="73"/>
        <v>2.0297029702970275</v>
      </c>
      <c r="AI177" s="109">
        <f t="shared" si="74"/>
        <v>-16.033419481020328</v>
      </c>
      <c r="AJ177" s="109">
        <f t="shared" si="75"/>
        <v>10.092825421614384</v>
      </c>
      <c r="AK177" s="109">
        <f t="shared" si="76"/>
        <v>-3.0219856758152299</v>
      </c>
      <c r="AL177" s="109">
        <f t="shared" si="77"/>
        <v>-8.0219856758152304</v>
      </c>
      <c r="AM177" s="109">
        <f t="shared" si="78"/>
        <v>1.9780143241847701</v>
      </c>
      <c r="AN177" s="109">
        <f t="shared" si="79"/>
        <v>-16.323824860337844</v>
      </c>
      <c r="AO177" s="109">
        <f t="shared" si="80"/>
        <v>10.279853508707383</v>
      </c>
      <c r="AP177" s="27"/>
      <c r="AQ177" s="27"/>
      <c r="AR177" s="27"/>
      <c r="AS177" s="27"/>
      <c r="AT177" s="27"/>
      <c r="AU177" s="27"/>
      <c r="AV177" s="27"/>
      <c r="AW177" s="27"/>
      <c r="AX177" s="27"/>
      <c r="AY177" s="27"/>
      <c r="AZ177" s="27"/>
      <c r="BA177" s="27"/>
      <c r="BB177" s="27"/>
      <c r="BC177" s="27"/>
      <c r="BD177" s="27"/>
      <c r="BE177" s="27"/>
      <c r="BF177" s="27"/>
      <c r="BG177" s="27"/>
      <c r="BH177" s="27"/>
      <c r="BI177" s="27"/>
      <c r="BJ177" s="27"/>
      <c r="BK177" s="27"/>
      <c r="BL177" s="27"/>
      <c r="BM177" s="27"/>
      <c r="BN177" s="27"/>
      <c r="BO177" s="27"/>
      <c r="BP177" s="27"/>
      <c r="BQ177" s="27"/>
      <c r="BR177" s="27"/>
      <c r="BS177" s="27"/>
      <c r="BT177" s="27"/>
      <c r="BU177" s="27"/>
      <c r="BV177" s="27"/>
      <c r="BW177" s="27"/>
      <c r="BX177" s="27"/>
      <c r="BY177" s="27"/>
      <c r="BZ177" s="27"/>
      <c r="CA177" s="27"/>
      <c r="CB177" s="27"/>
      <c r="CC177" s="27"/>
      <c r="CD177" s="27"/>
      <c r="CE177" s="27"/>
      <c r="CF177" s="27"/>
      <c r="CG177" s="27"/>
      <c r="CH177" s="27"/>
      <c r="CI177" s="27"/>
      <c r="CJ177" s="27"/>
      <c r="CK177" s="27"/>
      <c r="CL177" s="27"/>
      <c r="CM177" s="27"/>
      <c r="CN177" s="27"/>
      <c r="CO177" s="27"/>
      <c r="CP177" s="27"/>
      <c r="CQ177" s="27"/>
      <c r="CR177" s="27"/>
      <c r="CS177" s="27"/>
      <c r="CT177" s="27"/>
      <c r="CU177" s="27"/>
      <c r="CV177" s="27"/>
      <c r="CW177" s="27"/>
      <c r="CX177" s="27"/>
      <c r="CY177" s="27"/>
      <c r="CZ177" s="27"/>
      <c r="DA177" s="27"/>
      <c r="DB177" s="27"/>
      <c r="DC177" s="27"/>
      <c r="DD177" s="27"/>
      <c r="DE177" s="27"/>
      <c r="DF177" s="27"/>
      <c r="DG177" s="27"/>
      <c r="DH177" s="27"/>
      <c r="DI177" s="27"/>
      <c r="DJ177" s="27"/>
      <c r="DK177" s="27"/>
      <c r="DL177" s="27"/>
      <c r="DM177" s="27"/>
      <c r="DN177" s="27"/>
      <c r="DO177" s="27"/>
      <c r="DP177" s="27"/>
      <c r="DQ177" s="27"/>
      <c r="DR177" s="27"/>
      <c r="DS177" s="27"/>
      <c r="DT177" s="27"/>
      <c r="DU177" s="27"/>
      <c r="DV177" s="27"/>
      <c r="DW177" s="27"/>
      <c r="DX177" s="27"/>
    </row>
    <row r="178" spans="1:128" s="5" customFormat="1" x14ac:dyDescent="0.25">
      <c r="A178" s="26" t="s">
        <v>99</v>
      </c>
      <c r="B178" s="36" t="s">
        <v>121</v>
      </c>
      <c r="C178" s="123" t="s">
        <v>145</v>
      </c>
      <c r="D178" s="26">
        <v>4</v>
      </c>
      <c r="E178" s="90">
        <v>447.54509999999999</v>
      </c>
      <c r="F178" s="90">
        <f t="shared" si="56"/>
        <v>447.59999999999997</v>
      </c>
      <c r="G178" s="149">
        <v>4.4600000000000001E-2</v>
      </c>
      <c r="H178" s="149">
        <v>1.03E-2</v>
      </c>
      <c r="I178" s="147">
        <f t="shared" si="57"/>
        <v>5.4900000000000004E-2</v>
      </c>
      <c r="J178" s="91">
        <f t="shared" si="58"/>
        <v>122.66352302653519</v>
      </c>
      <c r="K178" s="59">
        <v>447.4</v>
      </c>
      <c r="L178" s="58">
        <v>447.5</v>
      </c>
      <c r="M178" s="131">
        <v>4.3499999999999997E-2</v>
      </c>
      <c r="N178" s="131">
        <v>1.06E-2</v>
      </c>
      <c r="O178" s="131">
        <v>5.4100000000000002E-2</v>
      </c>
      <c r="P178" s="58">
        <v>120.9</v>
      </c>
      <c r="Q178" s="24">
        <f t="shared" si="81"/>
        <v>-2.4663677130044928</v>
      </c>
      <c r="R178" s="24">
        <f t="shared" si="82"/>
        <v>2.9126213592233001</v>
      </c>
      <c r="S178" s="24">
        <f t="shared" si="59"/>
        <v>-1.4571948998178543</v>
      </c>
      <c r="T178" s="24">
        <f t="shared" si="60"/>
        <v>-1.4376914856372487</v>
      </c>
      <c r="U178" s="117"/>
      <c r="V178" s="109">
        <f t="shared" si="61"/>
        <v>-3.211517165005537</v>
      </c>
      <c r="W178" s="109">
        <f t="shared" si="62"/>
        <v>-8.211517165005537</v>
      </c>
      <c r="X178" s="109">
        <f t="shared" si="63"/>
        <v>1.788482834994463</v>
      </c>
      <c r="Y178" s="109">
        <f t="shared" si="64"/>
        <v>-11.147199249394486</v>
      </c>
      <c r="Z178" s="109">
        <f t="shared" si="65"/>
        <v>4.7241649193834121</v>
      </c>
      <c r="AA178" s="109">
        <f t="shared" si="66"/>
        <v>1.0610079575596938</v>
      </c>
      <c r="AB178" s="109">
        <f t="shared" si="67"/>
        <v>-3.9389920424403062</v>
      </c>
      <c r="AC178" s="109">
        <f t="shared" si="68"/>
        <v>6.0610079575596938</v>
      </c>
      <c r="AD178" s="109">
        <f t="shared" si="69"/>
        <v>-26.286548990584826</v>
      </c>
      <c r="AE178" s="109">
        <f t="shared" si="70"/>
        <v>28.40856490570421</v>
      </c>
      <c r="AF178" s="109">
        <f t="shared" si="71"/>
        <v>-2.9702970297029725</v>
      </c>
      <c r="AG178" s="109">
        <f t="shared" si="72"/>
        <v>-7.9702970297029729</v>
      </c>
      <c r="AH178" s="109">
        <f t="shared" si="73"/>
        <v>2.0297029702970275</v>
      </c>
      <c r="AI178" s="109">
        <f t="shared" si="74"/>
        <v>-16.033419481020328</v>
      </c>
      <c r="AJ178" s="109">
        <f t="shared" si="75"/>
        <v>10.092825421614384</v>
      </c>
      <c r="AK178" s="109">
        <f t="shared" si="76"/>
        <v>-3.0219856758152299</v>
      </c>
      <c r="AL178" s="109">
        <f t="shared" si="77"/>
        <v>-8.0219856758152304</v>
      </c>
      <c r="AM178" s="109">
        <f t="shared" si="78"/>
        <v>1.9780143241847701</v>
      </c>
      <c r="AN178" s="109">
        <f t="shared" si="79"/>
        <v>-16.323824860337844</v>
      </c>
      <c r="AO178" s="109">
        <f t="shared" si="80"/>
        <v>10.279853508707383</v>
      </c>
      <c r="AP178" s="27"/>
      <c r="AQ178" s="27"/>
      <c r="AR178" s="27"/>
      <c r="AS178" s="27"/>
      <c r="AT178" s="27"/>
      <c r="AU178" s="27"/>
      <c r="AV178" s="27"/>
      <c r="AW178" s="27"/>
      <c r="AX178" s="27"/>
      <c r="AY178" s="27"/>
      <c r="AZ178" s="27"/>
      <c r="BA178" s="27"/>
      <c r="BB178" s="27"/>
      <c r="BC178" s="27"/>
      <c r="BD178" s="27"/>
      <c r="BE178" s="27"/>
      <c r="BF178" s="27"/>
      <c r="BG178" s="27"/>
      <c r="BH178" s="27"/>
      <c r="BI178" s="27"/>
      <c r="BJ178" s="27"/>
      <c r="BK178" s="27"/>
      <c r="BL178" s="27"/>
      <c r="BM178" s="27"/>
      <c r="BN178" s="27"/>
      <c r="BO178" s="27"/>
      <c r="BP178" s="27"/>
      <c r="BQ178" s="27"/>
      <c r="BR178" s="27"/>
      <c r="BS178" s="27"/>
      <c r="BT178" s="27"/>
      <c r="BU178" s="27"/>
      <c r="BV178" s="27"/>
      <c r="BW178" s="27"/>
      <c r="BX178" s="27"/>
      <c r="BY178" s="27"/>
      <c r="BZ178" s="27"/>
      <c r="CA178" s="27"/>
      <c r="CB178" s="27"/>
      <c r="CC178" s="27"/>
      <c r="CD178" s="27"/>
      <c r="CE178" s="27"/>
      <c r="CF178" s="27"/>
      <c r="CG178" s="27"/>
      <c r="CH178" s="27"/>
      <c r="CI178" s="27"/>
      <c r="CJ178" s="27"/>
      <c r="CK178" s="27"/>
      <c r="CL178" s="27"/>
      <c r="CM178" s="27"/>
      <c r="CN178" s="27"/>
      <c r="CO178" s="27"/>
      <c r="CP178" s="27"/>
      <c r="CQ178" s="27"/>
      <c r="CR178" s="27"/>
      <c r="CS178" s="27"/>
      <c r="CT178" s="27"/>
      <c r="CU178" s="27"/>
      <c r="CV178" s="27"/>
      <c r="CW178" s="27"/>
      <c r="CX178" s="27"/>
      <c r="CY178" s="27"/>
      <c r="CZ178" s="27"/>
      <c r="DA178" s="27"/>
      <c r="DB178" s="27"/>
      <c r="DC178" s="27"/>
      <c r="DD178" s="27"/>
      <c r="DE178" s="27"/>
      <c r="DF178" s="27"/>
      <c r="DG178" s="27"/>
      <c r="DH178" s="27"/>
      <c r="DI178" s="27"/>
      <c r="DJ178" s="27"/>
      <c r="DK178" s="27"/>
      <c r="DL178" s="27"/>
      <c r="DM178" s="27"/>
      <c r="DN178" s="27"/>
      <c r="DO178" s="27"/>
      <c r="DP178" s="27"/>
      <c r="DQ178" s="27"/>
      <c r="DR178" s="27"/>
      <c r="DS178" s="27"/>
      <c r="DT178" s="27"/>
      <c r="DU178" s="27"/>
      <c r="DV178" s="27"/>
      <c r="DW178" s="27"/>
      <c r="DX178" s="27"/>
    </row>
    <row r="179" spans="1:128" s="5" customFormat="1" x14ac:dyDescent="0.25">
      <c r="A179" s="26" t="s">
        <v>99</v>
      </c>
      <c r="B179" s="36" t="s">
        <v>121</v>
      </c>
      <c r="C179" s="123" t="s">
        <v>145</v>
      </c>
      <c r="D179" s="26">
        <v>5</v>
      </c>
      <c r="E179" s="90">
        <v>448.49760000000003</v>
      </c>
      <c r="F179" s="90">
        <f>E179+G179+H179</f>
        <v>448.6</v>
      </c>
      <c r="G179" s="149">
        <v>8.6300000000000002E-2</v>
      </c>
      <c r="H179" s="149">
        <v>1.61E-2</v>
      </c>
      <c r="I179" s="147">
        <f>G179+H179</f>
        <v>0.1024</v>
      </c>
      <c r="J179" s="91">
        <f>(1.6061/(1.6061-(I179/F179)))*(I179/F179)*1000000</f>
        <v>228.29816225858386</v>
      </c>
      <c r="K179" s="59">
        <v>448.2</v>
      </c>
      <c r="L179" s="58">
        <v>448.3</v>
      </c>
      <c r="M179" s="131">
        <v>8.3000000000000004E-2</v>
      </c>
      <c r="N179" s="131">
        <v>1.6400000000000001E-2</v>
      </c>
      <c r="O179" s="131">
        <v>9.9400000000000002E-2</v>
      </c>
      <c r="P179" s="58">
        <v>221.8</v>
      </c>
      <c r="Q179" s="24">
        <f t="shared" si="81"/>
        <v>-3.8238702201622217</v>
      </c>
      <c r="R179" s="24">
        <f t="shared" si="82"/>
        <v>1.8633540372670911</v>
      </c>
      <c r="S179" s="24">
        <f t="shared" si="59"/>
        <v>-2.9296875000000022</v>
      </c>
      <c r="T179" s="24">
        <f t="shared" si="60"/>
        <v>-2.8463489124470689</v>
      </c>
      <c r="U179" s="117"/>
      <c r="V179" s="109">
        <f t="shared" si="61"/>
        <v>-3.211517165005537</v>
      </c>
      <c r="W179" s="109">
        <f t="shared" si="62"/>
        <v>-8.211517165005537</v>
      </c>
      <c r="X179" s="109">
        <f t="shared" si="63"/>
        <v>1.788482834994463</v>
      </c>
      <c r="Y179" s="109">
        <f t="shared" si="64"/>
        <v>-11.147199249394486</v>
      </c>
      <c r="Z179" s="109">
        <f t="shared" si="65"/>
        <v>4.7241649193834121</v>
      </c>
      <c r="AA179" s="109">
        <f t="shared" si="66"/>
        <v>1.0610079575596938</v>
      </c>
      <c r="AB179" s="109">
        <f t="shared" si="67"/>
        <v>-3.9389920424403062</v>
      </c>
      <c r="AC179" s="109">
        <f t="shared" si="68"/>
        <v>6.0610079575596938</v>
      </c>
      <c r="AD179" s="109">
        <f t="shared" si="69"/>
        <v>-26.286548990584826</v>
      </c>
      <c r="AE179" s="109">
        <f t="shared" si="70"/>
        <v>28.40856490570421</v>
      </c>
      <c r="AF179" s="109">
        <f t="shared" si="71"/>
        <v>-2.9702970297029725</v>
      </c>
      <c r="AG179" s="109">
        <f t="shared" si="72"/>
        <v>-7.9702970297029729</v>
      </c>
      <c r="AH179" s="109">
        <f t="shared" si="73"/>
        <v>2.0297029702970275</v>
      </c>
      <c r="AI179" s="109">
        <f t="shared" si="74"/>
        <v>-16.033419481020328</v>
      </c>
      <c r="AJ179" s="109">
        <f t="shared" si="75"/>
        <v>10.092825421614384</v>
      </c>
      <c r="AK179" s="109">
        <f t="shared" si="76"/>
        <v>-3.0219856758152299</v>
      </c>
      <c r="AL179" s="109">
        <f t="shared" si="77"/>
        <v>-8.0219856758152304</v>
      </c>
      <c r="AM179" s="109">
        <f t="shared" si="78"/>
        <v>1.9780143241847701</v>
      </c>
      <c r="AN179" s="109">
        <f t="shared" si="79"/>
        <v>-16.323824860337844</v>
      </c>
      <c r="AO179" s="109">
        <f t="shared" si="80"/>
        <v>10.279853508707383</v>
      </c>
      <c r="AP179" s="27"/>
      <c r="AQ179" s="27"/>
      <c r="AR179" s="27"/>
      <c r="AS179" s="27"/>
      <c r="AT179" s="27"/>
      <c r="AU179" s="27"/>
      <c r="AV179" s="27"/>
      <c r="AW179" s="27"/>
      <c r="AX179" s="27"/>
      <c r="AY179" s="27"/>
      <c r="AZ179" s="27"/>
      <c r="BA179" s="27"/>
      <c r="BB179" s="27"/>
      <c r="BC179" s="27"/>
      <c r="BD179" s="27"/>
      <c r="BE179" s="27"/>
      <c r="BF179" s="27"/>
      <c r="BG179" s="27"/>
      <c r="BH179" s="27"/>
      <c r="BI179" s="27"/>
      <c r="BJ179" s="27"/>
      <c r="BK179" s="27"/>
      <c r="BL179" s="27"/>
      <c r="BM179" s="27"/>
      <c r="BN179" s="27"/>
      <c r="BO179" s="27"/>
      <c r="BP179" s="27"/>
      <c r="BQ179" s="27"/>
      <c r="BR179" s="27"/>
      <c r="BS179" s="27"/>
      <c r="BT179" s="27"/>
      <c r="BU179" s="27"/>
      <c r="BV179" s="27"/>
      <c r="BW179" s="27"/>
      <c r="BX179" s="27"/>
      <c r="BY179" s="27"/>
      <c r="BZ179" s="27"/>
      <c r="CA179" s="27"/>
      <c r="CB179" s="27"/>
      <c r="CC179" s="27"/>
      <c r="CD179" s="27"/>
      <c r="CE179" s="27"/>
      <c r="CF179" s="27"/>
      <c r="CG179" s="27"/>
      <c r="CH179" s="27"/>
      <c r="CI179" s="27"/>
      <c r="CJ179" s="27"/>
      <c r="CK179" s="27"/>
      <c r="CL179" s="27"/>
      <c r="CM179" s="27"/>
      <c r="CN179" s="27"/>
      <c r="CO179" s="27"/>
      <c r="CP179" s="27"/>
      <c r="CQ179" s="27"/>
      <c r="CR179" s="27"/>
      <c r="CS179" s="27"/>
      <c r="CT179" s="27"/>
      <c r="CU179" s="27"/>
      <c r="CV179" s="27"/>
      <c r="CW179" s="27"/>
      <c r="CX179" s="27"/>
      <c r="CY179" s="27"/>
      <c r="CZ179" s="27"/>
      <c r="DA179" s="27"/>
      <c r="DB179" s="27"/>
      <c r="DC179" s="27"/>
      <c r="DD179" s="27"/>
      <c r="DE179" s="27"/>
      <c r="DF179" s="27"/>
      <c r="DG179" s="27"/>
      <c r="DH179" s="27"/>
      <c r="DI179" s="27"/>
      <c r="DJ179" s="27"/>
      <c r="DK179" s="27"/>
      <c r="DL179" s="27"/>
      <c r="DM179" s="27"/>
      <c r="DN179" s="27"/>
      <c r="DO179" s="27"/>
      <c r="DP179" s="27"/>
      <c r="DQ179" s="27"/>
      <c r="DR179" s="27"/>
      <c r="DS179" s="27"/>
      <c r="DT179" s="27"/>
      <c r="DU179" s="27"/>
      <c r="DV179" s="27"/>
      <c r="DW179" s="27"/>
      <c r="DX179" s="27"/>
    </row>
    <row r="180" spans="1:128" s="5" customFormat="1" x14ac:dyDescent="0.25">
      <c r="A180" s="26" t="s">
        <v>99</v>
      </c>
      <c r="B180" s="36" t="s">
        <v>121</v>
      </c>
      <c r="C180" s="123" t="s">
        <v>145</v>
      </c>
      <c r="D180" s="26">
        <v>6</v>
      </c>
      <c r="E180" s="90">
        <v>448.22909999999996</v>
      </c>
      <c r="F180" s="90">
        <f>E180+G180+H180</f>
        <v>448.39999999999992</v>
      </c>
      <c r="G180" s="149">
        <v>0.1477</v>
      </c>
      <c r="H180" s="149">
        <v>2.3199999999999998E-2</v>
      </c>
      <c r="I180" s="147">
        <f>G180+H180</f>
        <v>0.1709</v>
      </c>
      <c r="J180" s="91">
        <f>(1.6061/(1.6061-(I180/F180)))*(I180/F180)*1000000</f>
        <v>381.22338262572151</v>
      </c>
      <c r="K180" s="59">
        <v>447.9</v>
      </c>
      <c r="L180" s="58">
        <v>448.1</v>
      </c>
      <c r="M180" s="131">
        <v>0.1419</v>
      </c>
      <c r="N180" s="131">
        <v>2.3199999999999998E-2</v>
      </c>
      <c r="O180" s="131">
        <v>0.1651</v>
      </c>
      <c r="P180" s="58">
        <v>368.6</v>
      </c>
      <c r="Q180" s="24">
        <f t="shared" si="81"/>
        <v>-3.9268788083953963</v>
      </c>
      <c r="R180" s="24">
        <f t="shared" si="82"/>
        <v>0</v>
      </c>
      <c r="S180" s="24">
        <f t="shared" si="59"/>
        <v>-3.3937975424224693</v>
      </c>
      <c r="T180" s="24">
        <f t="shared" si="60"/>
        <v>-3.3112823612173097</v>
      </c>
      <c r="U180" s="117"/>
      <c r="V180" s="109">
        <f t="shared" si="61"/>
        <v>-3.211517165005537</v>
      </c>
      <c r="W180" s="109">
        <f t="shared" si="62"/>
        <v>-8.211517165005537</v>
      </c>
      <c r="X180" s="109">
        <f t="shared" si="63"/>
        <v>1.788482834994463</v>
      </c>
      <c r="Y180" s="109">
        <f t="shared" si="64"/>
        <v>-11.147199249394486</v>
      </c>
      <c r="Z180" s="109">
        <f t="shared" si="65"/>
        <v>4.7241649193834121</v>
      </c>
      <c r="AA180" s="109">
        <f t="shared" si="66"/>
        <v>1.0610079575596938</v>
      </c>
      <c r="AB180" s="109">
        <f t="shared" si="67"/>
        <v>-3.9389920424403062</v>
      </c>
      <c r="AC180" s="109">
        <f t="shared" si="68"/>
        <v>6.0610079575596938</v>
      </c>
      <c r="AD180" s="109">
        <f t="shared" si="69"/>
        <v>-26.286548990584826</v>
      </c>
      <c r="AE180" s="109">
        <f t="shared" si="70"/>
        <v>28.40856490570421</v>
      </c>
      <c r="AF180" s="109">
        <f t="shared" si="71"/>
        <v>-2.9702970297029725</v>
      </c>
      <c r="AG180" s="109">
        <f t="shared" si="72"/>
        <v>-7.9702970297029729</v>
      </c>
      <c r="AH180" s="109">
        <f t="shared" si="73"/>
        <v>2.0297029702970275</v>
      </c>
      <c r="AI180" s="109">
        <f t="shared" si="74"/>
        <v>-16.033419481020328</v>
      </c>
      <c r="AJ180" s="109">
        <f t="shared" si="75"/>
        <v>10.092825421614384</v>
      </c>
      <c r="AK180" s="109">
        <f t="shared" si="76"/>
        <v>-3.0219856758152299</v>
      </c>
      <c r="AL180" s="109">
        <f t="shared" si="77"/>
        <v>-8.0219856758152304</v>
      </c>
      <c r="AM180" s="109">
        <f t="shared" si="78"/>
        <v>1.9780143241847701</v>
      </c>
      <c r="AN180" s="109">
        <f t="shared" si="79"/>
        <v>-16.323824860337844</v>
      </c>
      <c r="AO180" s="109">
        <f t="shared" si="80"/>
        <v>10.279853508707383</v>
      </c>
      <c r="AP180" s="27"/>
      <c r="AQ180" s="27"/>
      <c r="AR180" s="27"/>
      <c r="AS180" s="27"/>
      <c r="AT180" s="27"/>
      <c r="AU180" s="27"/>
      <c r="AV180" s="27"/>
      <c r="AW180" s="27"/>
      <c r="AX180" s="27"/>
      <c r="AY180" s="27"/>
      <c r="AZ180" s="27"/>
      <c r="BA180" s="27"/>
      <c r="BB180" s="27"/>
      <c r="BC180" s="27"/>
      <c r="BD180" s="27"/>
      <c r="BE180" s="27"/>
      <c r="BF180" s="27"/>
      <c r="BG180" s="27"/>
      <c r="BH180" s="27"/>
      <c r="BI180" s="27"/>
      <c r="BJ180" s="27"/>
      <c r="BK180" s="27"/>
      <c r="BL180" s="27"/>
      <c r="BM180" s="27"/>
      <c r="BN180" s="27"/>
      <c r="BO180" s="27"/>
      <c r="BP180" s="27"/>
      <c r="BQ180" s="27"/>
      <c r="BR180" s="27"/>
      <c r="BS180" s="27"/>
      <c r="BT180" s="27"/>
      <c r="BU180" s="27"/>
      <c r="BV180" s="27"/>
      <c r="BW180" s="27"/>
      <c r="BX180" s="27"/>
      <c r="BY180" s="27"/>
      <c r="BZ180" s="27"/>
      <c r="CA180" s="27"/>
      <c r="CB180" s="27"/>
      <c r="CC180" s="27"/>
      <c r="CD180" s="27"/>
      <c r="CE180" s="27"/>
      <c r="CF180" s="27"/>
      <c r="CG180" s="27"/>
      <c r="CH180" s="27"/>
      <c r="CI180" s="27"/>
      <c r="CJ180" s="27"/>
      <c r="CK180" s="27"/>
      <c r="CL180" s="27"/>
      <c r="CM180" s="27"/>
      <c r="CN180" s="27"/>
      <c r="CO180" s="27"/>
      <c r="CP180" s="27"/>
      <c r="CQ180" s="27"/>
      <c r="CR180" s="27"/>
      <c r="CS180" s="27"/>
      <c r="CT180" s="27"/>
      <c r="CU180" s="27"/>
      <c r="CV180" s="27"/>
      <c r="CW180" s="27"/>
      <c r="CX180" s="27"/>
      <c r="CY180" s="27"/>
      <c r="CZ180" s="27"/>
      <c r="DA180" s="27"/>
      <c r="DB180" s="27"/>
      <c r="DC180" s="27"/>
      <c r="DD180" s="27"/>
      <c r="DE180" s="27"/>
      <c r="DF180" s="27"/>
      <c r="DG180" s="27"/>
      <c r="DH180" s="27"/>
      <c r="DI180" s="27"/>
      <c r="DJ180" s="27"/>
      <c r="DK180" s="27"/>
      <c r="DL180" s="27"/>
      <c r="DM180" s="27"/>
      <c r="DN180" s="27"/>
      <c r="DO180" s="27"/>
      <c r="DP180" s="27"/>
      <c r="DQ180" s="27"/>
      <c r="DR180" s="27"/>
      <c r="DS180" s="27"/>
      <c r="DT180" s="27"/>
      <c r="DU180" s="27"/>
      <c r="DV180" s="27"/>
      <c r="DW180" s="27"/>
      <c r="DX180" s="27"/>
    </row>
    <row r="181" spans="1:128" s="5" customFormat="1" x14ac:dyDescent="0.25">
      <c r="A181" s="26" t="s">
        <v>99</v>
      </c>
      <c r="B181" s="36" t="s">
        <v>121</v>
      </c>
      <c r="C181" s="123" t="s">
        <v>145</v>
      </c>
      <c r="D181" s="26">
        <v>7</v>
      </c>
      <c r="E181" s="90">
        <v>447.10699999999997</v>
      </c>
      <c r="F181" s="90">
        <f>E181+G181+H181</f>
        <v>447.4</v>
      </c>
      <c r="G181" s="149">
        <v>0.24909999999999999</v>
      </c>
      <c r="H181" s="149">
        <v>4.3900000000000002E-2</v>
      </c>
      <c r="I181" s="147">
        <f>G181+H181</f>
        <v>0.29299999999999998</v>
      </c>
      <c r="J181" s="91">
        <f>(1.6061/(1.6061-(I181/F181)))*(I181/F181)*1000000</f>
        <v>655.16209406593953</v>
      </c>
      <c r="K181" s="59">
        <v>446.9</v>
      </c>
      <c r="L181" s="58">
        <v>447.2</v>
      </c>
      <c r="M181" s="131">
        <v>0.2404</v>
      </c>
      <c r="N181" s="131">
        <v>4.3999999999999997E-2</v>
      </c>
      <c r="O181" s="131">
        <v>0.28439999999999999</v>
      </c>
      <c r="P181" s="58">
        <v>636.4</v>
      </c>
      <c r="Q181" s="24">
        <f t="shared" si="81"/>
        <v>-3.4925732637494926</v>
      </c>
      <c r="R181" s="24">
        <f t="shared" si="82"/>
        <v>0.22779043280181302</v>
      </c>
      <c r="S181" s="24">
        <f t="shared" si="59"/>
        <v>-2.9351535836177467</v>
      </c>
      <c r="T181" s="24">
        <f t="shared" si="60"/>
        <v>-2.8637331487696258</v>
      </c>
      <c r="U181" s="117"/>
      <c r="V181" s="109">
        <f t="shared" si="61"/>
        <v>-3.211517165005537</v>
      </c>
      <c r="W181" s="109">
        <f t="shared" si="62"/>
        <v>-8.211517165005537</v>
      </c>
      <c r="X181" s="109">
        <f t="shared" si="63"/>
        <v>1.788482834994463</v>
      </c>
      <c r="Y181" s="109">
        <f t="shared" si="64"/>
        <v>-11.147199249394486</v>
      </c>
      <c r="Z181" s="109">
        <f t="shared" si="65"/>
        <v>4.7241649193834121</v>
      </c>
      <c r="AA181" s="109">
        <f t="shared" si="66"/>
        <v>1.0610079575596938</v>
      </c>
      <c r="AB181" s="109">
        <f t="shared" si="67"/>
        <v>-3.9389920424403062</v>
      </c>
      <c r="AC181" s="109">
        <f t="shared" si="68"/>
        <v>6.0610079575596938</v>
      </c>
      <c r="AD181" s="109">
        <f t="shared" si="69"/>
        <v>-26.286548990584826</v>
      </c>
      <c r="AE181" s="109">
        <f t="shared" si="70"/>
        <v>28.40856490570421</v>
      </c>
      <c r="AF181" s="109">
        <f t="shared" si="71"/>
        <v>-2.9702970297029725</v>
      </c>
      <c r="AG181" s="109">
        <f t="shared" si="72"/>
        <v>-7.9702970297029729</v>
      </c>
      <c r="AH181" s="109">
        <f t="shared" si="73"/>
        <v>2.0297029702970275</v>
      </c>
      <c r="AI181" s="109">
        <f t="shared" si="74"/>
        <v>-16.033419481020328</v>
      </c>
      <c r="AJ181" s="109">
        <f t="shared" si="75"/>
        <v>10.092825421614384</v>
      </c>
      <c r="AK181" s="109">
        <f t="shared" si="76"/>
        <v>-3.0219856758152299</v>
      </c>
      <c r="AL181" s="109">
        <f t="shared" si="77"/>
        <v>-8.0219856758152304</v>
      </c>
      <c r="AM181" s="109">
        <f t="shared" si="78"/>
        <v>1.9780143241847701</v>
      </c>
      <c r="AN181" s="109">
        <f t="shared" si="79"/>
        <v>-16.323824860337844</v>
      </c>
      <c r="AO181" s="109">
        <f t="shared" si="80"/>
        <v>10.279853508707383</v>
      </c>
      <c r="AP181" s="27"/>
      <c r="AQ181" s="27"/>
      <c r="AR181" s="27"/>
      <c r="AS181" s="27"/>
      <c r="AT181" s="27"/>
      <c r="AU181" s="27"/>
      <c r="AV181" s="27"/>
      <c r="AW181" s="27"/>
      <c r="AX181" s="27"/>
      <c r="AY181" s="27"/>
      <c r="AZ181" s="27"/>
      <c r="BA181" s="27"/>
      <c r="BB181" s="27"/>
      <c r="BC181" s="27"/>
      <c r="BD181" s="27"/>
      <c r="BE181" s="27"/>
      <c r="BF181" s="27"/>
      <c r="BG181" s="27"/>
      <c r="BH181" s="27"/>
      <c r="BI181" s="27"/>
      <c r="BJ181" s="27"/>
      <c r="BK181" s="27"/>
      <c r="BL181" s="27"/>
      <c r="BM181" s="27"/>
      <c r="BN181" s="27"/>
      <c r="BO181" s="27"/>
      <c r="BP181" s="27"/>
      <c r="BQ181" s="27"/>
      <c r="BR181" s="27"/>
      <c r="BS181" s="27"/>
      <c r="BT181" s="27"/>
      <c r="BU181" s="27"/>
      <c r="BV181" s="27"/>
      <c r="BW181" s="27"/>
      <c r="BX181" s="27"/>
      <c r="BY181" s="27"/>
      <c r="BZ181" s="27"/>
      <c r="CA181" s="27"/>
      <c r="CB181" s="27"/>
      <c r="CC181" s="27"/>
      <c r="CD181" s="27"/>
      <c r="CE181" s="27"/>
      <c r="CF181" s="27"/>
      <c r="CG181" s="27"/>
      <c r="CH181" s="27"/>
      <c r="CI181" s="27"/>
      <c r="CJ181" s="27"/>
      <c r="CK181" s="27"/>
      <c r="CL181" s="27"/>
      <c r="CM181" s="27"/>
      <c r="CN181" s="27"/>
      <c r="CO181" s="27"/>
      <c r="CP181" s="27"/>
      <c r="CQ181" s="27"/>
      <c r="CR181" s="27"/>
      <c r="CS181" s="27"/>
      <c r="CT181" s="27"/>
      <c r="CU181" s="27"/>
      <c r="CV181" s="27"/>
      <c r="CW181" s="27"/>
      <c r="CX181" s="27"/>
      <c r="CY181" s="27"/>
      <c r="CZ181" s="27"/>
      <c r="DA181" s="27"/>
      <c r="DB181" s="27"/>
      <c r="DC181" s="27"/>
      <c r="DD181" s="27"/>
      <c r="DE181" s="27"/>
      <c r="DF181" s="27"/>
      <c r="DG181" s="27"/>
      <c r="DH181" s="27"/>
      <c r="DI181" s="27"/>
      <c r="DJ181" s="27"/>
      <c r="DK181" s="27"/>
      <c r="DL181" s="27"/>
      <c r="DM181" s="27"/>
      <c r="DN181" s="27"/>
      <c r="DO181" s="27"/>
      <c r="DP181" s="27"/>
      <c r="DQ181" s="27"/>
      <c r="DR181" s="27"/>
      <c r="DS181" s="27"/>
      <c r="DT181" s="27"/>
      <c r="DU181" s="27"/>
      <c r="DV181" s="27"/>
      <c r="DW181" s="27"/>
      <c r="DX181" s="27"/>
    </row>
    <row r="182" spans="1:128" s="5" customFormat="1" x14ac:dyDescent="0.25">
      <c r="A182" s="26" t="s">
        <v>99</v>
      </c>
      <c r="B182" s="36" t="s">
        <v>121</v>
      </c>
      <c r="C182" s="123" t="s">
        <v>145</v>
      </c>
      <c r="D182" s="26">
        <v>8</v>
      </c>
      <c r="E182" s="90">
        <v>445.98759999999999</v>
      </c>
      <c r="F182" s="90">
        <f>E182+G182+H182</f>
        <v>446.49999999999994</v>
      </c>
      <c r="G182" s="149">
        <v>0.43419999999999997</v>
      </c>
      <c r="H182" s="149">
        <v>7.8200000000000006E-2</v>
      </c>
      <c r="I182" s="147">
        <f>G182+H182</f>
        <v>0.51239999999999997</v>
      </c>
      <c r="J182" s="91">
        <f>(1.6061/(1.6061-(I182/F182)))*(I182/F182)*1000000</f>
        <v>1148.4129505362912</v>
      </c>
      <c r="K182" s="59">
        <v>445.7</v>
      </c>
      <c r="L182" s="58">
        <v>446.2</v>
      </c>
      <c r="M182" s="131">
        <v>0.4214</v>
      </c>
      <c r="N182" s="131">
        <v>7.8700000000000006E-2</v>
      </c>
      <c r="O182" s="131">
        <v>0.50009999999999999</v>
      </c>
      <c r="P182" s="58">
        <v>1122.0999999999999</v>
      </c>
      <c r="Q182" s="24">
        <f t="shared" si="81"/>
        <v>-2.9479502533394699</v>
      </c>
      <c r="R182" s="24">
        <f t="shared" si="82"/>
        <v>0.63938618925831248</v>
      </c>
      <c r="S182" s="24">
        <f t="shared" si="59"/>
        <v>-2.4004683840749372</v>
      </c>
      <c r="T182" s="24">
        <f t="shared" si="60"/>
        <v>-2.2912446715272186</v>
      </c>
      <c r="U182" s="117"/>
      <c r="V182" s="109">
        <f t="shared" si="61"/>
        <v>-3.211517165005537</v>
      </c>
      <c r="W182" s="109">
        <f t="shared" si="62"/>
        <v>-8.211517165005537</v>
      </c>
      <c r="X182" s="109">
        <f t="shared" si="63"/>
        <v>1.788482834994463</v>
      </c>
      <c r="Y182" s="109">
        <f t="shared" si="64"/>
        <v>-11.147199249394486</v>
      </c>
      <c r="Z182" s="109">
        <f t="shared" si="65"/>
        <v>4.7241649193834121</v>
      </c>
      <c r="AA182" s="109">
        <f t="shared" si="66"/>
        <v>1.0610079575596938</v>
      </c>
      <c r="AB182" s="109">
        <f t="shared" si="67"/>
        <v>-3.9389920424403062</v>
      </c>
      <c r="AC182" s="109">
        <f t="shared" si="68"/>
        <v>6.0610079575596938</v>
      </c>
      <c r="AD182" s="109">
        <f t="shared" si="69"/>
        <v>-26.286548990584826</v>
      </c>
      <c r="AE182" s="109">
        <f t="shared" si="70"/>
        <v>28.40856490570421</v>
      </c>
      <c r="AF182" s="109">
        <f t="shared" si="71"/>
        <v>-2.9702970297029725</v>
      </c>
      <c r="AG182" s="109">
        <f t="shared" si="72"/>
        <v>-7.9702970297029729</v>
      </c>
      <c r="AH182" s="109">
        <f t="shared" si="73"/>
        <v>2.0297029702970275</v>
      </c>
      <c r="AI182" s="109">
        <f t="shared" si="74"/>
        <v>-16.033419481020328</v>
      </c>
      <c r="AJ182" s="109">
        <f t="shared" si="75"/>
        <v>10.092825421614384</v>
      </c>
      <c r="AK182" s="109">
        <f t="shared" si="76"/>
        <v>-3.0219856758152299</v>
      </c>
      <c r="AL182" s="109">
        <f t="shared" si="77"/>
        <v>-8.0219856758152304</v>
      </c>
      <c r="AM182" s="109">
        <f t="shared" si="78"/>
        <v>1.9780143241847701</v>
      </c>
      <c r="AN182" s="109">
        <f t="shared" si="79"/>
        <v>-16.323824860337844</v>
      </c>
      <c r="AO182" s="109">
        <f t="shared" si="80"/>
        <v>10.279853508707383</v>
      </c>
      <c r="AP182" s="27"/>
      <c r="AQ182" s="27"/>
      <c r="AR182" s="27"/>
      <c r="AS182" s="27"/>
      <c r="AT182" s="27"/>
      <c r="AU182" s="27"/>
      <c r="AV182" s="27"/>
      <c r="AW182" s="27"/>
      <c r="AX182" s="27"/>
      <c r="AY182" s="27"/>
      <c r="AZ182" s="27"/>
      <c r="BA182" s="27"/>
      <c r="BB182" s="27"/>
      <c r="BC182" s="27"/>
      <c r="BD182" s="27"/>
      <c r="BE182" s="27"/>
      <c r="BF182" s="27"/>
      <c r="BG182" s="27"/>
      <c r="BH182" s="27"/>
      <c r="BI182" s="27"/>
      <c r="BJ182" s="27"/>
      <c r="BK182" s="27"/>
      <c r="BL182" s="27"/>
      <c r="BM182" s="27"/>
      <c r="BN182" s="27"/>
      <c r="BO182" s="27"/>
      <c r="BP182" s="27"/>
      <c r="BQ182" s="27"/>
      <c r="BR182" s="27"/>
      <c r="BS182" s="27"/>
      <c r="BT182" s="27"/>
      <c r="BU182" s="27"/>
      <c r="BV182" s="27"/>
      <c r="BW182" s="27"/>
      <c r="BX182" s="27"/>
      <c r="BY182" s="27"/>
      <c r="BZ182" s="27"/>
      <c r="CA182" s="27"/>
      <c r="CB182" s="27"/>
      <c r="CC182" s="27"/>
      <c r="CD182" s="27"/>
      <c r="CE182" s="27"/>
      <c r="CF182" s="27"/>
      <c r="CG182" s="27"/>
      <c r="CH182" s="27"/>
      <c r="CI182" s="27"/>
      <c r="CJ182" s="27"/>
      <c r="CK182" s="27"/>
      <c r="CL182" s="27"/>
      <c r="CM182" s="27"/>
      <c r="CN182" s="27"/>
      <c r="CO182" s="27"/>
      <c r="CP182" s="27"/>
      <c r="CQ182" s="27"/>
      <c r="CR182" s="27"/>
      <c r="CS182" s="27"/>
      <c r="CT182" s="27"/>
      <c r="CU182" s="27"/>
      <c r="CV182" s="27"/>
      <c r="CW182" s="27"/>
      <c r="CX182" s="27"/>
      <c r="CY182" s="27"/>
      <c r="CZ182" s="27"/>
      <c r="DA182" s="27"/>
      <c r="DB182" s="27"/>
      <c r="DC182" s="27"/>
      <c r="DD182" s="27"/>
      <c r="DE182" s="27"/>
      <c r="DF182" s="27"/>
      <c r="DG182" s="27"/>
      <c r="DH182" s="27"/>
      <c r="DI182" s="27"/>
      <c r="DJ182" s="27"/>
      <c r="DK182" s="27"/>
      <c r="DL182" s="27"/>
      <c r="DM182" s="27"/>
      <c r="DN182" s="27"/>
      <c r="DO182" s="27"/>
      <c r="DP182" s="27"/>
      <c r="DQ182" s="27"/>
      <c r="DR182" s="27"/>
      <c r="DS182" s="27"/>
      <c r="DT182" s="27"/>
      <c r="DU182" s="27"/>
      <c r="DV182" s="27"/>
      <c r="DW182" s="27"/>
      <c r="DX182" s="27"/>
    </row>
    <row r="183" spans="1:128" s="5" customFormat="1" x14ac:dyDescent="0.25">
      <c r="A183" s="26" t="s">
        <v>99</v>
      </c>
      <c r="B183" s="36" t="s">
        <v>121</v>
      </c>
      <c r="C183" s="123" t="s">
        <v>145</v>
      </c>
      <c r="D183" s="26">
        <v>9</v>
      </c>
      <c r="E183" s="90">
        <v>447.39319999999998</v>
      </c>
      <c r="F183" s="90">
        <f>E183+G183+H183</f>
        <v>449.19999999999993</v>
      </c>
      <c r="G183" s="149">
        <v>1.5548999999999999</v>
      </c>
      <c r="H183" s="149">
        <v>0.25190000000000001</v>
      </c>
      <c r="I183" s="147">
        <f>G183+H183</f>
        <v>1.8068</v>
      </c>
      <c r="J183" s="91">
        <f>(1.6061/(1.6061-(I183/F183)))*(I183/F183)*1000000</f>
        <v>4032.3603037084581</v>
      </c>
      <c r="K183" s="59">
        <v>447.2</v>
      </c>
      <c r="L183" s="58">
        <v>449</v>
      </c>
      <c r="M183" s="131">
        <v>1.528</v>
      </c>
      <c r="N183" s="131">
        <v>0.2525</v>
      </c>
      <c r="O183" s="131">
        <v>1.7805</v>
      </c>
      <c r="P183" s="58">
        <v>3981.3</v>
      </c>
      <c r="Q183" s="24">
        <f t="shared" si="81"/>
        <v>-1.7300147919480302</v>
      </c>
      <c r="R183" s="24">
        <f t="shared" si="82"/>
        <v>0.23818975784040863</v>
      </c>
      <c r="S183" s="24">
        <f t="shared" si="59"/>
        <v>-1.4556121319459814</v>
      </c>
      <c r="T183" s="24">
        <f t="shared" si="60"/>
        <v>-1.2662634254557827</v>
      </c>
      <c r="U183" s="117"/>
      <c r="V183" s="109">
        <f t="shared" si="61"/>
        <v>-3.211517165005537</v>
      </c>
      <c r="W183" s="109">
        <f t="shared" si="62"/>
        <v>-8.211517165005537</v>
      </c>
      <c r="X183" s="109">
        <f t="shared" si="63"/>
        <v>1.788482834994463</v>
      </c>
      <c r="Y183" s="109">
        <f t="shared" si="64"/>
        <v>-11.147199249394486</v>
      </c>
      <c r="Z183" s="109">
        <f t="shared" si="65"/>
        <v>4.7241649193834121</v>
      </c>
      <c r="AA183" s="109">
        <f t="shared" si="66"/>
        <v>1.0610079575596938</v>
      </c>
      <c r="AB183" s="109">
        <f t="shared" si="67"/>
        <v>-3.9389920424403062</v>
      </c>
      <c r="AC183" s="109">
        <f t="shared" si="68"/>
        <v>6.0610079575596938</v>
      </c>
      <c r="AD183" s="109">
        <f t="shared" si="69"/>
        <v>-26.286548990584826</v>
      </c>
      <c r="AE183" s="109">
        <f t="shared" si="70"/>
        <v>28.40856490570421</v>
      </c>
      <c r="AF183" s="109">
        <f t="shared" si="71"/>
        <v>-2.9702970297029725</v>
      </c>
      <c r="AG183" s="109">
        <f t="shared" si="72"/>
        <v>-7.9702970297029729</v>
      </c>
      <c r="AH183" s="109">
        <f t="shared" si="73"/>
        <v>2.0297029702970275</v>
      </c>
      <c r="AI183" s="109">
        <f t="shared" si="74"/>
        <v>-16.033419481020328</v>
      </c>
      <c r="AJ183" s="109">
        <f t="shared" si="75"/>
        <v>10.092825421614384</v>
      </c>
      <c r="AK183" s="109">
        <f t="shared" si="76"/>
        <v>-3.0219856758152299</v>
      </c>
      <c r="AL183" s="109">
        <f t="shared" si="77"/>
        <v>-8.0219856758152304</v>
      </c>
      <c r="AM183" s="109">
        <f t="shared" si="78"/>
        <v>1.9780143241847701</v>
      </c>
      <c r="AN183" s="109">
        <f t="shared" si="79"/>
        <v>-16.323824860337844</v>
      </c>
      <c r="AO183" s="109">
        <f t="shared" si="80"/>
        <v>10.279853508707383</v>
      </c>
      <c r="AP183" s="27"/>
      <c r="AQ183" s="27"/>
      <c r="AR183" s="27"/>
      <c r="AS183" s="27"/>
      <c r="AT183" s="27"/>
      <c r="AU183" s="27"/>
      <c r="AV183" s="27"/>
      <c r="AW183" s="27"/>
      <c r="AX183" s="27"/>
      <c r="AY183" s="27"/>
      <c r="AZ183" s="27"/>
      <c r="BA183" s="27"/>
      <c r="BB183" s="27"/>
      <c r="BC183" s="27"/>
      <c r="BD183" s="27"/>
      <c r="BE183" s="27"/>
      <c r="BF183" s="27"/>
      <c r="BG183" s="27"/>
      <c r="BH183" s="27"/>
      <c r="BI183" s="27"/>
      <c r="BJ183" s="27"/>
      <c r="BK183" s="27"/>
      <c r="BL183" s="27"/>
      <c r="BM183" s="27"/>
      <c r="BN183" s="27"/>
      <c r="BO183" s="27"/>
      <c r="BP183" s="27"/>
      <c r="BQ183" s="27"/>
      <c r="BR183" s="27"/>
      <c r="BS183" s="27"/>
      <c r="BT183" s="27"/>
      <c r="BU183" s="27"/>
      <c r="BV183" s="27"/>
      <c r="BW183" s="27"/>
      <c r="BX183" s="27"/>
      <c r="BY183" s="27"/>
      <c r="BZ183" s="27"/>
      <c r="CA183" s="27"/>
      <c r="CB183" s="27"/>
      <c r="CC183" s="27"/>
      <c r="CD183" s="27"/>
      <c r="CE183" s="27"/>
      <c r="CF183" s="27"/>
      <c r="CG183" s="27"/>
      <c r="CH183" s="27"/>
      <c r="CI183" s="27"/>
      <c r="CJ183" s="27"/>
      <c r="CK183" s="27"/>
      <c r="CL183" s="27"/>
      <c r="CM183" s="27"/>
      <c r="CN183" s="27"/>
      <c r="CO183" s="27"/>
      <c r="CP183" s="27"/>
      <c r="CQ183" s="27"/>
      <c r="CR183" s="27"/>
      <c r="CS183" s="27"/>
      <c r="CT183" s="27"/>
      <c r="CU183" s="27"/>
      <c r="CV183" s="27"/>
      <c r="CW183" s="27"/>
      <c r="CX183" s="27"/>
      <c r="CY183" s="27"/>
      <c r="CZ183" s="27"/>
      <c r="DA183" s="27"/>
      <c r="DB183" s="27"/>
      <c r="DC183" s="27"/>
      <c r="DD183" s="27"/>
      <c r="DE183" s="27"/>
      <c r="DF183" s="27"/>
      <c r="DG183" s="27"/>
      <c r="DH183" s="27"/>
      <c r="DI183" s="27"/>
      <c r="DJ183" s="27"/>
      <c r="DK183" s="27"/>
      <c r="DL183" s="27"/>
      <c r="DM183" s="27"/>
      <c r="DN183" s="27"/>
      <c r="DO183" s="27"/>
      <c r="DP183" s="27"/>
      <c r="DQ183" s="27"/>
      <c r="DR183" s="27"/>
      <c r="DS183" s="27"/>
      <c r="DT183" s="27"/>
      <c r="DU183" s="27"/>
      <c r="DV183" s="27"/>
      <c r="DW183" s="27"/>
      <c r="DX183" s="27"/>
    </row>
    <row r="184" spans="1:128" s="5" customFormat="1" x14ac:dyDescent="0.25">
      <c r="A184" s="124" t="s">
        <v>140</v>
      </c>
      <c r="B184" s="148" t="s">
        <v>141</v>
      </c>
      <c r="C184" s="123" t="s">
        <v>142</v>
      </c>
      <c r="D184" s="26">
        <v>1</v>
      </c>
      <c r="E184" s="91">
        <v>447.78159999999997</v>
      </c>
      <c r="F184" s="90">
        <f t="shared" ref="F184:F192" si="83">E184+G184+H184</f>
        <v>447.79999999999995</v>
      </c>
      <c r="G184" s="149">
        <v>9.1000000000000004E-3</v>
      </c>
      <c r="H184" s="149">
        <v>9.2999999999999992E-3</v>
      </c>
      <c r="I184" s="147">
        <f t="shared" ref="I184:I192" si="84">G184+H184</f>
        <v>1.84E-2</v>
      </c>
      <c r="J184" s="91">
        <f t="shared" ref="J184:J192" si="85">(1.6061/(1.6061-(I184/F184)))*(I184/F184)*1000000</f>
        <v>41.090823469710884</v>
      </c>
      <c r="K184" s="152">
        <v>447.5899</v>
      </c>
      <c r="L184" s="122">
        <v>447.6</v>
      </c>
      <c r="M184" s="152">
        <v>9.5999999999999992E-3</v>
      </c>
      <c r="N184" s="152">
        <v>5.0000000000000001E-4</v>
      </c>
      <c r="O184" s="152">
        <v>1.01E-2</v>
      </c>
      <c r="P184" s="152">
        <v>22.565110000000001</v>
      </c>
      <c r="Q184" s="24">
        <f t="shared" ref="Q184:Q192" si="86">((M184-G184)/G184)*100</f>
        <v>5.4945054945054794</v>
      </c>
      <c r="R184" s="24">
        <f t="shared" ref="R184:R192" si="87">((N184-H184)/H184)*100</f>
        <v>-94.623655913978482</v>
      </c>
      <c r="S184" s="24">
        <f t="shared" ref="S184:S192" si="88">((O184-I184)/I184)*100</f>
        <v>-45.108695652173914</v>
      </c>
      <c r="T184" s="24">
        <f t="shared" ref="T184:T192" si="89">((P184-J184)/J184)*100</f>
        <v>-45.084794865127655</v>
      </c>
      <c r="U184" s="117"/>
      <c r="V184" s="109">
        <f t="shared" si="61"/>
        <v>-3.211517165005537</v>
      </c>
      <c r="W184" s="109">
        <f t="shared" si="62"/>
        <v>-8.211517165005537</v>
      </c>
      <c r="X184" s="109">
        <f t="shared" si="63"/>
        <v>1.788482834994463</v>
      </c>
      <c r="Y184" s="109">
        <f t="shared" si="64"/>
        <v>-11.147199249394486</v>
      </c>
      <c r="Z184" s="109">
        <f t="shared" si="65"/>
        <v>4.7241649193834121</v>
      </c>
      <c r="AA184" s="109">
        <f t="shared" si="66"/>
        <v>1.0610079575596938</v>
      </c>
      <c r="AB184" s="109">
        <f t="shared" si="67"/>
        <v>-3.9389920424403062</v>
      </c>
      <c r="AC184" s="109">
        <f t="shared" si="68"/>
        <v>6.0610079575596938</v>
      </c>
      <c r="AD184" s="109">
        <f t="shared" si="69"/>
        <v>-26.286548990584826</v>
      </c>
      <c r="AE184" s="109">
        <f t="shared" si="70"/>
        <v>28.40856490570421</v>
      </c>
      <c r="AF184" s="109">
        <f t="shared" si="71"/>
        <v>-2.9702970297029725</v>
      </c>
      <c r="AG184" s="109">
        <f t="shared" si="72"/>
        <v>-7.9702970297029729</v>
      </c>
      <c r="AH184" s="109">
        <f t="shared" si="73"/>
        <v>2.0297029702970275</v>
      </c>
      <c r="AI184" s="109">
        <f t="shared" si="74"/>
        <v>-16.033419481020328</v>
      </c>
      <c r="AJ184" s="109">
        <f t="shared" si="75"/>
        <v>10.092825421614384</v>
      </c>
      <c r="AK184" s="109">
        <f t="shared" si="76"/>
        <v>-3.0219856758152299</v>
      </c>
      <c r="AL184" s="109">
        <f t="shared" si="77"/>
        <v>-8.0219856758152304</v>
      </c>
      <c r="AM184" s="109">
        <f t="shared" si="78"/>
        <v>1.9780143241847701</v>
      </c>
      <c r="AN184" s="109">
        <f t="shared" si="79"/>
        <v>-16.323824860337844</v>
      </c>
      <c r="AO184" s="109">
        <f t="shared" si="80"/>
        <v>10.279853508707383</v>
      </c>
      <c r="AP184" s="27"/>
      <c r="AQ184" s="27"/>
      <c r="AR184" s="27"/>
      <c r="AS184" s="27"/>
      <c r="AT184" s="27"/>
      <c r="AU184" s="27"/>
      <c r="AV184" s="27"/>
      <c r="AW184" s="27"/>
      <c r="AX184" s="27"/>
      <c r="AY184" s="27"/>
      <c r="AZ184" s="27"/>
      <c r="BA184" s="27"/>
      <c r="BB184" s="27"/>
      <c r="BC184" s="27"/>
      <c r="BD184" s="27"/>
      <c r="BE184" s="27"/>
      <c r="BF184" s="27"/>
      <c r="BG184" s="27"/>
      <c r="BH184" s="27"/>
      <c r="BI184" s="27"/>
      <c r="BJ184" s="27"/>
      <c r="BK184" s="27"/>
      <c r="BL184" s="27"/>
      <c r="BM184" s="27"/>
      <c r="BN184" s="27"/>
      <c r="BO184" s="27"/>
      <c r="BP184" s="27"/>
      <c r="BQ184" s="27"/>
      <c r="BR184" s="27"/>
      <c r="BS184" s="27"/>
      <c r="BT184" s="27"/>
      <c r="BU184" s="27"/>
      <c r="BV184" s="27"/>
      <c r="BW184" s="27"/>
      <c r="BX184" s="27"/>
      <c r="BY184" s="27"/>
      <c r="BZ184" s="27"/>
      <c r="CA184" s="27"/>
      <c r="CB184" s="27"/>
      <c r="CC184" s="27"/>
      <c r="CD184" s="27"/>
      <c r="CE184" s="27"/>
      <c r="CF184" s="27"/>
      <c r="CG184" s="27"/>
      <c r="CH184" s="27"/>
      <c r="CI184" s="27"/>
      <c r="CJ184" s="27"/>
      <c r="CK184" s="27"/>
      <c r="CL184" s="27"/>
      <c r="CM184" s="27"/>
      <c r="CN184" s="27"/>
      <c r="CO184" s="27"/>
      <c r="CP184" s="27"/>
      <c r="CQ184" s="27"/>
      <c r="CR184" s="27"/>
      <c r="CS184" s="27"/>
      <c r="CT184" s="27"/>
      <c r="CU184" s="27"/>
      <c r="CV184" s="27"/>
      <c r="CW184" s="27"/>
      <c r="CX184" s="27"/>
      <c r="CY184" s="27"/>
      <c r="CZ184" s="27"/>
      <c r="DA184" s="27"/>
      <c r="DB184" s="27"/>
      <c r="DC184" s="27"/>
      <c r="DD184" s="27"/>
      <c r="DE184" s="27"/>
      <c r="DF184" s="27"/>
      <c r="DG184" s="27"/>
      <c r="DH184" s="27"/>
      <c r="DI184" s="27"/>
      <c r="DJ184" s="27"/>
      <c r="DK184" s="27"/>
      <c r="DL184" s="27"/>
      <c r="DM184" s="27"/>
      <c r="DN184" s="27"/>
      <c r="DO184" s="27"/>
      <c r="DP184" s="27"/>
      <c r="DQ184" s="27"/>
      <c r="DR184" s="27"/>
      <c r="DS184" s="27"/>
      <c r="DT184" s="27"/>
      <c r="DU184" s="27"/>
      <c r="DV184" s="27"/>
      <c r="DW184" s="27"/>
      <c r="DX184" s="27"/>
    </row>
    <row r="185" spans="1:128" s="5" customFormat="1" x14ac:dyDescent="0.25">
      <c r="A185" s="124" t="s">
        <v>140</v>
      </c>
      <c r="B185" s="148" t="s">
        <v>141</v>
      </c>
      <c r="C185" s="123" t="s">
        <v>142</v>
      </c>
      <c r="D185" s="26">
        <v>2</v>
      </c>
      <c r="E185" s="91">
        <v>446.07169999999996</v>
      </c>
      <c r="F185" s="90">
        <f t="shared" si="83"/>
        <v>446.09999999999997</v>
      </c>
      <c r="G185" s="149">
        <v>1.83E-2</v>
      </c>
      <c r="H185" s="149">
        <v>0.01</v>
      </c>
      <c r="I185" s="147">
        <f t="shared" si="84"/>
        <v>2.8299999999999999E-2</v>
      </c>
      <c r="J185" s="91">
        <f t="shared" si="85"/>
        <v>63.441196714519599</v>
      </c>
      <c r="K185" s="152">
        <v>445.8777</v>
      </c>
      <c r="L185" s="122">
        <v>445.9</v>
      </c>
      <c r="M185" s="152">
        <v>1.84E-2</v>
      </c>
      <c r="N185" s="152">
        <v>3.8999999999999998E-3</v>
      </c>
      <c r="O185" s="152">
        <v>2.23E-2</v>
      </c>
      <c r="P185" s="152">
        <v>50.012770000000003</v>
      </c>
      <c r="Q185" s="24">
        <f t="shared" si="86"/>
        <v>0.54644808743169071</v>
      </c>
      <c r="R185" s="24">
        <f t="shared" si="87"/>
        <v>-61</v>
      </c>
      <c r="S185" s="24">
        <f t="shared" si="88"/>
        <v>-21.201413427561832</v>
      </c>
      <c r="T185" s="24">
        <f t="shared" si="89"/>
        <v>-21.166729837941837</v>
      </c>
      <c r="U185" s="117"/>
      <c r="V185" s="109">
        <f t="shared" si="61"/>
        <v>-3.211517165005537</v>
      </c>
      <c r="W185" s="109">
        <f t="shared" si="62"/>
        <v>-8.211517165005537</v>
      </c>
      <c r="X185" s="109">
        <f t="shared" si="63"/>
        <v>1.788482834994463</v>
      </c>
      <c r="Y185" s="109">
        <f t="shared" si="64"/>
        <v>-11.147199249394486</v>
      </c>
      <c r="Z185" s="109">
        <f t="shared" si="65"/>
        <v>4.7241649193834121</v>
      </c>
      <c r="AA185" s="109">
        <f t="shared" si="66"/>
        <v>1.0610079575596938</v>
      </c>
      <c r="AB185" s="109">
        <f t="shared" si="67"/>
        <v>-3.9389920424403062</v>
      </c>
      <c r="AC185" s="109">
        <f t="shared" si="68"/>
        <v>6.0610079575596938</v>
      </c>
      <c r="AD185" s="109">
        <f t="shared" si="69"/>
        <v>-26.286548990584826</v>
      </c>
      <c r="AE185" s="109">
        <f t="shared" si="70"/>
        <v>28.40856490570421</v>
      </c>
      <c r="AF185" s="109">
        <f t="shared" si="71"/>
        <v>-2.9702970297029725</v>
      </c>
      <c r="AG185" s="109">
        <f t="shared" si="72"/>
        <v>-7.9702970297029729</v>
      </c>
      <c r="AH185" s="109">
        <f t="shared" si="73"/>
        <v>2.0297029702970275</v>
      </c>
      <c r="AI185" s="109">
        <f t="shared" si="74"/>
        <v>-16.033419481020328</v>
      </c>
      <c r="AJ185" s="109">
        <f t="shared" si="75"/>
        <v>10.092825421614384</v>
      </c>
      <c r="AK185" s="109">
        <f t="shared" si="76"/>
        <v>-3.0219856758152299</v>
      </c>
      <c r="AL185" s="109">
        <f t="shared" si="77"/>
        <v>-8.0219856758152304</v>
      </c>
      <c r="AM185" s="109">
        <f t="shared" si="78"/>
        <v>1.9780143241847701</v>
      </c>
      <c r="AN185" s="109">
        <f t="shared" si="79"/>
        <v>-16.323824860337844</v>
      </c>
      <c r="AO185" s="109">
        <f t="shared" si="80"/>
        <v>10.279853508707383</v>
      </c>
      <c r="AP185" s="27"/>
      <c r="AQ185" s="27"/>
      <c r="AR185" s="27"/>
      <c r="AS185" s="27"/>
      <c r="AT185" s="27"/>
      <c r="AU185" s="27"/>
      <c r="AV185" s="27"/>
      <c r="AW185" s="27"/>
      <c r="AX185" s="27"/>
      <c r="AY185" s="27"/>
      <c r="AZ185" s="27"/>
      <c r="BA185" s="27"/>
      <c r="BB185" s="27"/>
      <c r="BC185" s="27"/>
      <c r="BD185" s="27"/>
      <c r="BE185" s="27"/>
      <c r="BF185" s="27"/>
      <c r="BG185" s="27"/>
      <c r="BH185" s="27"/>
      <c r="BI185" s="27"/>
      <c r="BJ185" s="27"/>
      <c r="BK185" s="27"/>
      <c r="BL185" s="27"/>
      <c r="BM185" s="27"/>
      <c r="BN185" s="27"/>
      <c r="BO185" s="27"/>
      <c r="BP185" s="27"/>
      <c r="BQ185" s="27"/>
      <c r="BR185" s="27"/>
      <c r="BS185" s="27"/>
      <c r="BT185" s="27"/>
      <c r="BU185" s="27"/>
      <c r="BV185" s="27"/>
      <c r="BW185" s="27"/>
      <c r="BX185" s="27"/>
      <c r="BY185" s="27"/>
      <c r="BZ185" s="27"/>
      <c r="CA185" s="27"/>
      <c r="CB185" s="27"/>
      <c r="CC185" s="27"/>
      <c r="CD185" s="27"/>
      <c r="CE185" s="27"/>
      <c r="CF185" s="27"/>
      <c r="CG185" s="27"/>
      <c r="CH185" s="27"/>
      <c r="CI185" s="27"/>
      <c r="CJ185" s="27"/>
      <c r="CK185" s="27"/>
      <c r="CL185" s="27"/>
      <c r="CM185" s="27"/>
      <c r="CN185" s="27"/>
      <c r="CO185" s="27"/>
      <c r="CP185" s="27"/>
      <c r="CQ185" s="27"/>
      <c r="CR185" s="27"/>
      <c r="CS185" s="27"/>
      <c r="CT185" s="27"/>
      <c r="CU185" s="27"/>
      <c r="CV185" s="27"/>
      <c r="CW185" s="27"/>
      <c r="CX185" s="27"/>
      <c r="CY185" s="27"/>
      <c r="CZ185" s="27"/>
      <c r="DA185" s="27"/>
      <c r="DB185" s="27"/>
      <c r="DC185" s="27"/>
      <c r="DD185" s="27"/>
      <c r="DE185" s="27"/>
      <c r="DF185" s="27"/>
      <c r="DG185" s="27"/>
      <c r="DH185" s="27"/>
      <c r="DI185" s="27"/>
      <c r="DJ185" s="27"/>
      <c r="DK185" s="27"/>
      <c r="DL185" s="27"/>
      <c r="DM185" s="27"/>
      <c r="DN185" s="27"/>
      <c r="DO185" s="27"/>
      <c r="DP185" s="27"/>
      <c r="DQ185" s="27"/>
      <c r="DR185" s="27"/>
      <c r="DS185" s="27"/>
      <c r="DT185" s="27"/>
      <c r="DU185" s="27"/>
      <c r="DV185" s="27"/>
      <c r="DW185" s="27"/>
      <c r="DX185" s="27"/>
    </row>
    <row r="186" spans="1:128" s="5" customFormat="1" x14ac:dyDescent="0.25">
      <c r="A186" s="124" t="s">
        <v>140</v>
      </c>
      <c r="B186" s="148" t="s">
        <v>141</v>
      </c>
      <c r="C186" s="123" t="s">
        <v>142</v>
      </c>
      <c r="D186" s="26">
        <v>3</v>
      </c>
      <c r="E186" s="91">
        <v>446.75970000000007</v>
      </c>
      <c r="F186" s="90">
        <f t="shared" si="83"/>
        <v>446.80000000000007</v>
      </c>
      <c r="G186" s="149">
        <v>2.9499999999999998E-2</v>
      </c>
      <c r="H186" s="149">
        <v>1.0800000000000001E-2</v>
      </c>
      <c r="I186" s="147">
        <f t="shared" si="84"/>
        <v>4.0300000000000002E-2</v>
      </c>
      <c r="J186" s="91">
        <f t="shared" si="85"/>
        <v>90.202021787066059</v>
      </c>
      <c r="K186" s="152">
        <v>446.46789999999999</v>
      </c>
      <c r="L186" s="122">
        <v>446.5</v>
      </c>
      <c r="M186" s="152">
        <v>2.52E-2</v>
      </c>
      <c r="N186" s="152">
        <v>6.8999999999999999E-3</v>
      </c>
      <c r="O186" s="152">
        <v>3.2099999999999997E-2</v>
      </c>
      <c r="P186" s="152">
        <v>71.895700000000005</v>
      </c>
      <c r="Q186" s="24">
        <f t="shared" si="86"/>
        <v>-14.576271186440673</v>
      </c>
      <c r="R186" s="24">
        <f t="shared" si="87"/>
        <v>-36.111111111111114</v>
      </c>
      <c r="S186" s="24">
        <f t="shared" si="88"/>
        <v>-20.347394540942943</v>
      </c>
      <c r="T186" s="24">
        <f t="shared" si="89"/>
        <v>-20.294802072486331</v>
      </c>
      <c r="U186" s="117"/>
      <c r="V186" s="109">
        <f t="shared" si="61"/>
        <v>-3.211517165005537</v>
      </c>
      <c r="W186" s="109">
        <f t="shared" si="62"/>
        <v>-8.211517165005537</v>
      </c>
      <c r="X186" s="109">
        <f t="shared" si="63"/>
        <v>1.788482834994463</v>
      </c>
      <c r="Y186" s="109">
        <f t="shared" si="64"/>
        <v>-11.147199249394486</v>
      </c>
      <c r="Z186" s="109">
        <f t="shared" si="65"/>
        <v>4.7241649193834121</v>
      </c>
      <c r="AA186" s="109">
        <f t="shared" si="66"/>
        <v>1.0610079575596938</v>
      </c>
      <c r="AB186" s="109">
        <f t="shared" si="67"/>
        <v>-3.9389920424403062</v>
      </c>
      <c r="AC186" s="109">
        <f t="shared" si="68"/>
        <v>6.0610079575596938</v>
      </c>
      <c r="AD186" s="109">
        <f t="shared" si="69"/>
        <v>-26.286548990584826</v>
      </c>
      <c r="AE186" s="109">
        <f t="shared" si="70"/>
        <v>28.40856490570421</v>
      </c>
      <c r="AF186" s="109">
        <f t="shared" si="71"/>
        <v>-2.9702970297029725</v>
      </c>
      <c r="AG186" s="109">
        <f t="shared" si="72"/>
        <v>-7.9702970297029729</v>
      </c>
      <c r="AH186" s="109">
        <f t="shared" si="73"/>
        <v>2.0297029702970275</v>
      </c>
      <c r="AI186" s="109">
        <f t="shared" si="74"/>
        <v>-16.033419481020328</v>
      </c>
      <c r="AJ186" s="109">
        <f t="shared" si="75"/>
        <v>10.092825421614384</v>
      </c>
      <c r="AK186" s="109">
        <f t="shared" si="76"/>
        <v>-3.0219856758152299</v>
      </c>
      <c r="AL186" s="109">
        <f t="shared" si="77"/>
        <v>-8.0219856758152304</v>
      </c>
      <c r="AM186" s="109">
        <f t="shared" si="78"/>
        <v>1.9780143241847701</v>
      </c>
      <c r="AN186" s="109">
        <f t="shared" si="79"/>
        <v>-16.323824860337844</v>
      </c>
      <c r="AO186" s="109">
        <f t="shared" si="80"/>
        <v>10.279853508707383</v>
      </c>
      <c r="AP186" s="27"/>
      <c r="AQ186" s="27"/>
      <c r="AR186" s="27"/>
      <c r="AS186" s="27"/>
      <c r="AT186" s="27"/>
      <c r="AU186" s="27"/>
      <c r="AV186" s="27"/>
      <c r="AW186" s="27"/>
      <c r="AX186" s="27"/>
      <c r="AY186" s="27"/>
      <c r="AZ186" s="27"/>
      <c r="BA186" s="27"/>
      <c r="BB186" s="27"/>
      <c r="BC186" s="27"/>
      <c r="BD186" s="27"/>
      <c r="BE186" s="27"/>
      <c r="BF186" s="27"/>
      <c r="BG186" s="27"/>
      <c r="BH186" s="27"/>
      <c r="BI186" s="27"/>
      <c r="BJ186" s="27"/>
      <c r="BK186" s="27"/>
      <c r="BL186" s="27"/>
      <c r="BM186" s="27"/>
      <c r="BN186" s="27"/>
      <c r="BO186" s="27"/>
      <c r="BP186" s="27"/>
      <c r="BQ186" s="27"/>
      <c r="BR186" s="27"/>
      <c r="BS186" s="27"/>
      <c r="BT186" s="27"/>
      <c r="BU186" s="27"/>
      <c r="BV186" s="27"/>
      <c r="BW186" s="27"/>
      <c r="BX186" s="27"/>
      <c r="BY186" s="27"/>
      <c r="BZ186" s="27"/>
      <c r="CA186" s="27"/>
      <c r="CB186" s="27"/>
      <c r="CC186" s="27"/>
      <c r="CD186" s="27"/>
      <c r="CE186" s="27"/>
      <c r="CF186" s="27"/>
      <c r="CG186" s="27"/>
      <c r="CH186" s="27"/>
      <c r="CI186" s="27"/>
      <c r="CJ186" s="27"/>
      <c r="CK186" s="27"/>
      <c r="CL186" s="27"/>
      <c r="CM186" s="27"/>
      <c r="CN186" s="27"/>
      <c r="CO186" s="27"/>
      <c r="CP186" s="27"/>
      <c r="CQ186" s="27"/>
      <c r="CR186" s="27"/>
      <c r="CS186" s="27"/>
      <c r="CT186" s="27"/>
      <c r="CU186" s="27"/>
      <c r="CV186" s="27"/>
      <c r="CW186" s="27"/>
      <c r="CX186" s="27"/>
      <c r="CY186" s="27"/>
      <c r="CZ186" s="27"/>
      <c r="DA186" s="27"/>
      <c r="DB186" s="27"/>
      <c r="DC186" s="27"/>
      <c r="DD186" s="27"/>
      <c r="DE186" s="27"/>
      <c r="DF186" s="27"/>
      <c r="DG186" s="27"/>
      <c r="DH186" s="27"/>
      <c r="DI186" s="27"/>
      <c r="DJ186" s="27"/>
      <c r="DK186" s="27"/>
      <c r="DL186" s="27"/>
      <c r="DM186" s="27"/>
      <c r="DN186" s="27"/>
      <c r="DO186" s="27"/>
      <c r="DP186" s="27"/>
      <c r="DQ186" s="27"/>
      <c r="DR186" s="27"/>
      <c r="DS186" s="27"/>
      <c r="DT186" s="27"/>
      <c r="DU186" s="27"/>
      <c r="DV186" s="27"/>
      <c r="DW186" s="27"/>
      <c r="DX186" s="27"/>
    </row>
    <row r="187" spans="1:128" s="5" customFormat="1" x14ac:dyDescent="0.25">
      <c r="A187" s="124" t="s">
        <v>140</v>
      </c>
      <c r="B187" s="148" t="s">
        <v>141</v>
      </c>
      <c r="C187" s="123" t="s">
        <v>142</v>
      </c>
      <c r="D187" s="26">
        <v>4</v>
      </c>
      <c r="E187" s="91">
        <v>446.64089999999993</v>
      </c>
      <c r="F187" s="90">
        <f t="shared" si="83"/>
        <v>446.69999999999993</v>
      </c>
      <c r="G187" s="149">
        <v>4.9599999999999998E-2</v>
      </c>
      <c r="H187" s="149">
        <v>9.4999999999999998E-3</v>
      </c>
      <c r="I187" s="147">
        <f t="shared" si="84"/>
        <v>5.91E-2</v>
      </c>
      <c r="J187" s="91">
        <f t="shared" si="85"/>
        <v>132.31445892772589</v>
      </c>
      <c r="K187" s="152">
        <v>445.34710000000001</v>
      </c>
      <c r="L187" s="122">
        <v>446.4</v>
      </c>
      <c r="M187" s="152">
        <v>4.7399999999999998E-2</v>
      </c>
      <c r="N187" s="152">
        <v>5.4999999999999997E-3</v>
      </c>
      <c r="O187" s="152">
        <v>5.2900000000000003E-2</v>
      </c>
      <c r="P187" s="152">
        <v>118.5123</v>
      </c>
      <c r="Q187" s="24">
        <f t="shared" si="86"/>
        <v>-4.4354838709677438</v>
      </c>
      <c r="R187" s="24">
        <f t="shared" si="87"/>
        <v>-42.10526315789474</v>
      </c>
      <c r="S187" s="24">
        <f t="shared" si="88"/>
        <v>-10.4906937394247</v>
      </c>
      <c r="T187" s="24">
        <f t="shared" si="89"/>
        <v>-10.431330815678315</v>
      </c>
      <c r="U187" s="117"/>
      <c r="V187" s="109">
        <f t="shared" si="61"/>
        <v>-3.211517165005537</v>
      </c>
      <c r="W187" s="109">
        <f t="shared" si="62"/>
        <v>-8.211517165005537</v>
      </c>
      <c r="X187" s="109">
        <f t="shared" si="63"/>
        <v>1.788482834994463</v>
      </c>
      <c r="Y187" s="109">
        <f t="shared" si="64"/>
        <v>-11.147199249394486</v>
      </c>
      <c r="Z187" s="109">
        <f t="shared" si="65"/>
        <v>4.7241649193834121</v>
      </c>
      <c r="AA187" s="109">
        <f t="shared" si="66"/>
        <v>1.0610079575596938</v>
      </c>
      <c r="AB187" s="109">
        <f t="shared" si="67"/>
        <v>-3.9389920424403062</v>
      </c>
      <c r="AC187" s="109">
        <f t="shared" si="68"/>
        <v>6.0610079575596938</v>
      </c>
      <c r="AD187" s="109">
        <f t="shared" si="69"/>
        <v>-26.286548990584826</v>
      </c>
      <c r="AE187" s="109">
        <f t="shared" si="70"/>
        <v>28.40856490570421</v>
      </c>
      <c r="AF187" s="109">
        <f t="shared" si="71"/>
        <v>-2.9702970297029725</v>
      </c>
      <c r="AG187" s="109">
        <f t="shared" si="72"/>
        <v>-7.9702970297029729</v>
      </c>
      <c r="AH187" s="109">
        <f t="shared" si="73"/>
        <v>2.0297029702970275</v>
      </c>
      <c r="AI187" s="109">
        <f t="shared" si="74"/>
        <v>-16.033419481020328</v>
      </c>
      <c r="AJ187" s="109">
        <f t="shared" si="75"/>
        <v>10.092825421614384</v>
      </c>
      <c r="AK187" s="109">
        <f t="shared" si="76"/>
        <v>-3.0219856758152299</v>
      </c>
      <c r="AL187" s="109">
        <f t="shared" si="77"/>
        <v>-8.0219856758152304</v>
      </c>
      <c r="AM187" s="109">
        <f t="shared" si="78"/>
        <v>1.9780143241847701</v>
      </c>
      <c r="AN187" s="109">
        <f t="shared" si="79"/>
        <v>-16.323824860337844</v>
      </c>
      <c r="AO187" s="109">
        <f t="shared" si="80"/>
        <v>10.279853508707383</v>
      </c>
      <c r="AP187" s="27"/>
      <c r="AQ187" s="27"/>
      <c r="AR187" s="27"/>
      <c r="AS187" s="27"/>
      <c r="AT187" s="27"/>
      <c r="AU187" s="27"/>
      <c r="AV187" s="27"/>
      <c r="AW187" s="27"/>
      <c r="AX187" s="27"/>
      <c r="AY187" s="27"/>
      <c r="AZ187" s="27"/>
      <c r="BA187" s="27"/>
      <c r="BB187" s="27"/>
      <c r="BC187" s="27"/>
      <c r="BD187" s="27"/>
      <c r="BE187" s="27"/>
      <c r="BF187" s="27"/>
      <c r="BG187" s="27"/>
      <c r="BH187" s="27"/>
      <c r="BI187" s="27"/>
      <c r="BJ187" s="27"/>
      <c r="BK187" s="27"/>
      <c r="BL187" s="27"/>
      <c r="BM187" s="27"/>
      <c r="BN187" s="27"/>
      <c r="BO187" s="27"/>
      <c r="BP187" s="27"/>
      <c r="BQ187" s="27"/>
      <c r="BR187" s="27"/>
      <c r="BS187" s="27"/>
      <c r="BT187" s="27"/>
      <c r="BU187" s="27"/>
      <c r="BV187" s="27"/>
      <c r="BW187" s="27"/>
      <c r="BX187" s="27"/>
      <c r="BY187" s="27"/>
      <c r="BZ187" s="27"/>
      <c r="CA187" s="27"/>
      <c r="CB187" s="27"/>
      <c r="CC187" s="27"/>
      <c r="CD187" s="27"/>
      <c r="CE187" s="27"/>
      <c r="CF187" s="27"/>
      <c r="CG187" s="27"/>
      <c r="CH187" s="27"/>
      <c r="CI187" s="27"/>
      <c r="CJ187" s="27"/>
      <c r="CK187" s="27"/>
      <c r="CL187" s="27"/>
      <c r="CM187" s="27"/>
      <c r="CN187" s="27"/>
      <c r="CO187" s="27"/>
      <c r="CP187" s="27"/>
      <c r="CQ187" s="27"/>
      <c r="CR187" s="27"/>
      <c r="CS187" s="27"/>
      <c r="CT187" s="27"/>
      <c r="CU187" s="27"/>
      <c r="CV187" s="27"/>
      <c r="CW187" s="27"/>
      <c r="CX187" s="27"/>
      <c r="CY187" s="27"/>
      <c r="CZ187" s="27"/>
      <c r="DA187" s="27"/>
      <c r="DB187" s="27"/>
      <c r="DC187" s="27"/>
      <c r="DD187" s="27"/>
      <c r="DE187" s="27"/>
      <c r="DF187" s="27"/>
      <c r="DG187" s="27"/>
      <c r="DH187" s="27"/>
      <c r="DI187" s="27"/>
      <c r="DJ187" s="27"/>
      <c r="DK187" s="27"/>
      <c r="DL187" s="27"/>
      <c r="DM187" s="27"/>
      <c r="DN187" s="27"/>
      <c r="DO187" s="27"/>
      <c r="DP187" s="27"/>
      <c r="DQ187" s="27"/>
      <c r="DR187" s="27"/>
      <c r="DS187" s="27"/>
      <c r="DT187" s="27"/>
      <c r="DU187" s="27"/>
      <c r="DV187" s="27"/>
      <c r="DW187" s="27"/>
      <c r="DX187" s="27"/>
    </row>
    <row r="188" spans="1:128" s="5" customFormat="1" x14ac:dyDescent="0.25">
      <c r="A188" s="124" t="s">
        <v>140</v>
      </c>
      <c r="B188" s="148" t="s">
        <v>141</v>
      </c>
      <c r="C188" s="123" t="s">
        <v>142</v>
      </c>
      <c r="D188" s="26">
        <v>5</v>
      </c>
      <c r="E188" s="91">
        <v>447.09969999999998</v>
      </c>
      <c r="F188" s="90">
        <f t="shared" si="83"/>
        <v>447.19999999999993</v>
      </c>
      <c r="G188" s="149">
        <v>8.6599999999999996E-2</v>
      </c>
      <c r="H188" s="149">
        <v>1.37E-2</v>
      </c>
      <c r="I188" s="147">
        <f t="shared" si="84"/>
        <v>0.1003</v>
      </c>
      <c r="J188" s="91">
        <f t="shared" si="85"/>
        <v>224.31576115228233</v>
      </c>
      <c r="K188" s="152">
        <v>446.81079999999997</v>
      </c>
      <c r="L188" s="122">
        <v>446.9</v>
      </c>
      <c r="M188" s="152">
        <v>7.8600000000000003E-2</v>
      </c>
      <c r="N188" s="152">
        <v>1.06E-2</v>
      </c>
      <c r="O188" s="152">
        <v>8.9200000000000002E-2</v>
      </c>
      <c r="P188" s="152">
        <v>199.62200000000001</v>
      </c>
      <c r="Q188" s="24">
        <f t="shared" si="86"/>
        <v>-9.2378752886835951</v>
      </c>
      <c r="R188" s="24">
        <f t="shared" si="87"/>
        <v>-22.627737226277375</v>
      </c>
      <c r="S188" s="24">
        <f t="shared" si="88"/>
        <v>-11.06679960119641</v>
      </c>
      <c r="T188" s="24">
        <f t="shared" si="89"/>
        <v>-11.008482429158576</v>
      </c>
      <c r="U188" s="117"/>
      <c r="V188" s="109">
        <f t="shared" si="61"/>
        <v>-3.211517165005537</v>
      </c>
      <c r="W188" s="109">
        <f t="shared" si="62"/>
        <v>-8.211517165005537</v>
      </c>
      <c r="X188" s="109">
        <f t="shared" si="63"/>
        <v>1.788482834994463</v>
      </c>
      <c r="Y188" s="109">
        <f t="shared" si="64"/>
        <v>-11.147199249394486</v>
      </c>
      <c r="Z188" s="109">
        <f t="shared" si="65"/>
        <v>4.7241649193834121</v>
      </c>
      <c r="AA188" s="109">
        <f t="shared" si="66"/>
        <v>1.0610079575596938</v>
      </c>
      <c r="AB188" s="109">
        <f t="shared" si="67"/>
        <v>-3.9389920424403062</v>
      </c>
      <c r="AC188" s="109">
        <f t="shared" si="68"/>
        <v>6.0610079575596938</v>
      </c>
      <c r="AD188" s="109">
        <f t="shared" si="69"/>
        <v>-26.286548990584826</v>
      </c>
      <c r="AE188" s="109">
        <f t="shared" si="70"/>
        <v>28.40856490570421</v>
      </c>
      <c r="AF188" s="109">
        <f t="shared" si="71"/>
        <v>-2.9702970297029725</v>
      </c>
      <c r="AG188" s="109">
        <f t="shared" si="72"/>
        <v>-7.9702970297029729</v>
      </c>
      <c r="AH188" s="109">
        <f t="shared" si="73"/>
        <v>2.0297029702970275</v>
      </c>
      <c r="AI188" s="109">
        <f t="shared" si="74"/>
        <v>-16.033419481020328</v>
      </c>
      <c r="AJ188" s="109">
        <f t="shared" si="75"/>
        <v>10.092825421614384</v>
      </c>
      <c r="AK188" s="109">
        <f t="shared" si="76"/>
        <v>-3.0219856758152299</v>
      </c>
      <c r="AL188" s="109">
        <f t="shared" si="77"/>
        <v>-8.0219856758152304</v>
      </c>
      <c r="AM188" s="109">
        <f t="shared" si="78"/>
        <v>1.9780143241847701</v>
      </c>
      <c r="AN188" s="109">
        <f t="shared" si="79"/>
        <v>-16.323824860337844</v>
      </c>
      <c r="AO188" s="109">
        <f t="shared" si="80"/>
        <v>10.279853508707383</v>
      </c>
      <c r="AP188" s="27"/>
      <c r="AQ188" s="27"/>
      <c r="AR188" s="27"/>
      <c r="AS188" s="27"/>
      <c r="AT188" s="27"/>
      <c r="AU188" s="27"/>
      <c r="AV188" s="27"/>
      <c r="AW188" s="27"/>
      <c r="AX188" s="27"/>
      <c r="AY188" s="27"/>
      <c r="AZ188" s="27"/>
      <c r="BA188" s="27"/>
      <c r="BB188" s="27"/>
      <c r="BC188" s="27"/>
      <c r="BD188" s="27"/>
      <c r="BE188" s="27"/>
      <c r="BF188" s="27"/>
      <c r="BG188" s="27"/>
      <c r="BH188" s="27"/>
      <c r="BI188" s="27"/>
      <c r="BJ188" s="27"/>
      <c r="BK188" s="27"/>
      <c r="BL188" s="27"/>
      <c r="BM188" s="27"/>
      <c r="BN188" s="27"/>
      <c r="BO188" s="27"/>
      <c r="BP188" s="27"/>
      <c r="BQ188" s="27"/>
      <c r="BR188" s="27"/>
      <c r="BS188" s="27"/>
      <c r="BT188" s="27"/>
      <c r="BU188" s="27"/>
      <c r="BV188" s="27"/>
      <c r="BW188" s="27"/>
      <c r="BX188" s="27"/>
      <c r="BY188" s="27"/>
      <c r="BZ188" s="27"/>
      <c r="CA188" s="27"/>
      <c r="CB188" s="27"/>
      <c r="CC188" s="27"/>
      <c r="CD188" s="27"/>
      <c r="CE188" s="27"/>
      <c r="CF188" s="27"/>
      <c r="CG188" s="27"/>
      <c r="CH188" s="27"/>
      <c r="CI188" s="27"/>
      <c r="CJ188" s="27"/>
      <c r="CK188" s="27"/>
      <c r="CL188" s="27"/>
      <c r="CM188" s="27"/>
      <c r="CN188" s="27"/>
      <c r="CO188" s="27"/>
      <c r="CP188" s="27"/>
      <c r="CQ188" s="27"/>
      <c r="CR188" s="27"/>
      <c r="CS188" s="27"/>
      <c r="CT188" s="27"/>
      <c r="CU188" s="27"/>
      <c r="CV188" s="27"/>
      <c r="CW188" s="27"/>
      <c r="CX188" s="27"/>
      <c r="CY188" s="27"/>
      <c r="CZ188" s="27"/>
      <c r="DA188" s="27"/>
      <c r="DB188" s="27"/>
      <c r="DC188" s="27"/>
      <c r="DD188" s="27"/>
      <c r="DE188" s="27"/>
      <c r="DF188" s="27"/>
      <c r="DG188" s="27"/>
      <c r="DH188" s="27"/>
      <c r="DI188" s="27"/>
      <c r="DJ188" s="27"/>
      <c r="DK188" s="27"/>
      <c r="DL188" s="27"/>
      <c r="DM188" s="27"/>
      <c r="DN188" s="27"/>
      <c r="DO188" s="27"/>
      <c r="DP188" s="27"/>
      <c r="DQ188" s="27"/>
      <c r="DR188" s="27"/>
      <c r="DS188" s="27"/>
      <c r="DT188" s="27"/>
      <c r="DU188" s="27"/>
      <c r="DV188" s="27"/>
      <c r="DW188" s="27"/>
      <c r="DX188" s="27"/>
    </row>
    <row r="189" spans="1:128" s="5" customFormat="1" x14ac:dyDescent="0.25">
      <c r="A189" s="124" t="s">
        <v>140</v>
      </c>
      <c r="B189" s="148" t="s">
        <v>141</v>
      </c>
      <c r="C189" s="123" t="s">
        <v>142</v>
      </c>
      <c r="D189" s="26">
        <v>6</v>
      </c>
      <c r="E189" s="91">
        <v>446.95569999999998</v>
      </c>
      <c r="F189" s="90">
        <f t="shared" si="83"/>
        <v>447.09999999999997</v>
      </c>
      <c r="G189" s="149">
        <v>0.1221</v>
      </c>
      <c r="H189" s="149">
        <v>2.2200000000000001E-2</v>
      </c>
      <c r="I189" s="147">
        <f t="shared" si="84"/>
        <v>0.14430000000000001</v>
      </c>
      <c r="J189" s="91">
        <f t="shared" si="85"/>
        <v>322.81145825209722</v>
      </c>
      <c r="K189" s="152">
        <v>445.5711</v>
      </c>
      <c r="L189" s="122">
        <v>446.7</v>
      </c>
      <c r="M189" s="152">
        <v>0.113</v>
      </c>
      <c r="N189" s="152">
        <v>1.5900000000000001E-2</v>
      </c>
      <c r="O189" s="152">
        <v>0.12889999999999999</v>
      </c>
      <c r="P189" s="152">
        <v>288.61239999999998</v>
      </c>
      <c r="Q189" s="24">
        <f t="shared" si="86"/>
        <v>-7.4529074529074508</v>
      </c>
      <c r="R189" s="24">
        <f t="shared" si="87"/>
        <v>-28.378378378378379</v>
      </c>
      <c r="S189" s="24">
        <f t="shared" si="88"/>
        <v>-10.672210672210689</v>
      </c>
      <c r="T189" s="24">
        <f t="shared" si="89"/>
        <v>-10.594127741707899</v>
      </c>
      <c r="U189" s="117"/>
      <c r="V189" s="109">
        <f t="shared" si="61"/>
        <v>-3.211517165005537</v>
      </c>
      <c r="W189" s="109">
        <f t="shared" si="62"/>
        <v>-8.211517165005537</v>
      </c>
      <c r="X189" s="109">
        <f t="shared" si="63"/>
        <v>1.788482834994463</v>
      </c>
      <c r="Y189" s="109">
        <f t="shared" si="64"/>
        <v>-11.147199249394486</v>
      </c>
      <c r="Z189" s="109">
        <f t="shared" si="65"/>
        <v>4.7241649193834121</v>
      </c>
      <c r="AA189" s="109">
        <f t="shared" si="66"/>
        <v>1.0610079575596938</v>
      </c>
      <c r="AB189" s="109">
        <f t="shared" si="67"/>
        <v>-3.9389920424403062</v>
      </c>
      <c r="AC189" s="109">
        <f t="shared" si="68"/>
        <v>6.0610079575596938</v>
      </c>
      <c r="AD189" s="109">
        <f t="shared" si="69"/>
        <v>-26.286548990584826</v>
      </c>
      <c r="AE189" s="109">
        <f t="shared" si="70"/>
        <v>28.40856490570421</v>
      </c>
      <c r="AF189" s="109">
        <f t="shared" si="71"/>
        <v>-2.9702970297029725</v>
      </c>
      <c r="AG189" s="109">
        <f t="shared" si="72"/>
        <v>-7.9702970297029729</v>
      </c>
      <c r="AH189" s="109">
        <f t="shared" si="73"/>
        <v>2.0297029702970275</v>
      </c>
      <c r="AI189" s="109">
        <f t="shared" si="74"/>
        <v>-16.033419481020328</v>
      </c>
      <c r="AJ189" s="109">
        <f t="shared" si="75"/>
        <v>10.092825421614384</v>
      </c>
      <c r="AK189" s="109">
        <f t="shared" si="76"/>
        <v>-3.0219856758152299</v>
      </c>
      <c r="AL189" s="109">
        <f t="shared" si="77"/>
        <v>-8.0219856758152304</v>
      </c>
      <c r="AM189" s="109">
        <f t="shared" si="78"/>
        <v>1.9780143241847701</v>
      </c>
      <c r="AN189" s="109">
        <f t="shared" si="79"/>
        <v>-16.323824860337844</v>
      </c>
      <c r="AO189" s="109">
        <f t="shared" si="80"/>
        <v>10.279853508707383</v>
      </c>
      <c r="AP189" s="27"/>
      <c r="AQ189" s="27"/>
      <c r="AR189" s="27"/>
      <c r="AS189" s="27"/>
      <c r="AT189" s="27"/>
      <c r="AU189" s="27"/>
      <c r="AV189" s="27"/>
      <c r="AW189" s="27"/>
      <c r="AX189" s="27"/>
      <c r="AY189" s="27"/>
      <c r="AZ189" s="27"/>
      <c r="BA189" s="27"/>
      <c r="BB189" s="27"/>
      <c r="BC189" s="27"/>
      <c r="BD189" s="27"/>
      <c r="BE189" s="27"/>
      <c r="BF189" s="27"/>
      <c r="BG189" s="27"/>
      <c r="BH189" s="27"/>
      <c r="BI189" s="27"/>
      <c r="BJ189" s="27"/>
      <c r="BK189" s="27"/>
      <c r="BL189" s="27"/>
      <c r="BM189" s="27"/>
      <c r="BN189" s="27"/>
      <c r="BO189" s="27"/>
      <c r="BP189" s="27"/>
      <c r="BQ189" s="27"/>
      <c r="BR189" s="27"/>
      <c r="BS189" s="27"/>
      <c r="BT189" s="27"/>
      <c r="BU189" s="27"/>
      <c r="BV189" s="27"/>
      <c r="BW189" s="27"/>
      <c r="BX189" s="27"/>
      <c r="BY189" s="27"/>
      <c r="BZ189" s="27"/>
      <c r="CA189" s="27"/>
      <c r="CB189" s="27"/>
      <c r="CC189" s="27"/>
      <c r="CD189" s="27"/>
      <c r="CE189" s="27"/>
      <c r="CF189" s="27"/>
      <c r="CG189" s="27"/>
      <c r="CH189" s="27"/>
      <c r="CI189" s="27"/>
      <c r="CJ189" s="27"/>
      <c r="CK189" s="27"/>
      <c r="CL189" s="27"/>
      <c r="CM189" s="27"/>
      <c r="CN189" s="27"/>
      <c r="CO189" s="27"/>
      <c r="CP189" s="27"/>
      <c r="CQ189" s="27"/>
      <c r="CR189" s="27"/>
      <c r="CS189" s="27"/>
      <c r="CT189" s="27"/>
      <c r="CU189" s="27"/>
      <c r="CV189" s="27"/>
      <c r="CW189" s="27"/>
      <c r="CX189" s="27"/>
      <c r="CY189" s="27"/>
      <c r="CZ189" s="27"/>
      <c r="DA189" s="27"/>
      <c r="DB189" s="27"/>
      <c r="DC189" s="27"/>
      <c r="DD189" s="27"/>
      <c r="DE189" s="27"/>
      <c r="DF189" s="27"/>
      <c r="DG189" s="27"/>
      <c r="DH189" s="27"/>
      <c r="DI189" s="27"/>
      <c r="DJ189" s="27"/>
      <c r="DK189" s="27"/>
      <c r="DL189" s="27"/>
      <c r="DM189" s="27"/>
      <c r="DN189" s="27"/>
      <c r="DO189" s="27"/>
      <c r="DP189" s="27"/>
      <c r="DQ189" s="27"/>
      <c r="DR189" s="27"/>
      <c r="DS189" s="27"/>
      <c r="DT189" s="27"/>
      <c r="DU189" s="27"/>
      <c r="DV189" s="27"/>
      <c r="DW189" s="27"/>
      <c r="DX189" s="27"/>
    </row>
    <row r="190" spans="1:128" s="5" customFormat="1" x14ac:dyDescent="0.25">
      <c r="A190" s="124" t="s">
        <v>140</v>
      </c>
      <c r="B190" s="148" t="s">
        <v>141</v>
      </c>
      <c r="C190" s="123" t="s">
        <v>142</v>
      </c>
      <c r="D190" s="26">
        <v>7</v>
      </c>
      <c r="E190" s="91">
        <v>447.10669999999999</v>
      </c>
      <c r="F190" s="90">
        <f t="shared" si="83"/>
        <v>447.4</v>
      </c>
      <c r="G190" s="149">
        <v>0.2495</v>
      </c>
      <c r="H190" s="149">
        <v>4.3799999999999999E-2</v>
      </c>
      <c r="I190" s="147">
        <f t="shared" si="84"/>
        <v>0.29330000000000001</v>
      </c>
      <c r="J190" s="91">
        <f t="shared" si="85"/>
        <v>655.8331824163821</v>
      </c>
      <c r="K190" s="152">
        <v>446.83249999999998</v>
      </c>
      <c r="L190" s="122">
        <v>447.1</v>
      </c>
      <c r="M190" s="152">
        <v>0.23139999999999999</v>
      </c>
      <c r="N190" s="152">
        <v>3.61E-2</v>
      </c>
      <c r="O190" s="152">
        <v>0.26750000000000002</v>
      </c>
      <c r="P190" s="152">
        <v>598.5231</v>
      </c>
      <c r="Q190" s="24">
        <f t="shared" si="86"/>
        <v>-7.2545090180360745</v>
      </c>
      <c r="R190" s="24">
        <f t="shared" si="87"/>
        <v>-17.579908675799082</v>
      </c>
      <c r="S190" s="24">
        <f t="shared" si="88"/>
        <v>-8.7964541425161915</v>
      </c>
      <c r="T190" s="24">
        <f t="shared" si="89"/>
        <v>-8.7385152128512598</v>
      </c>
      <c r="U190" s="117"/>
      <c r="V190" s="109">
        <f t="shared" si="61"/>
        <v>-3.211517165005537</v>
      </c>
      <c r="W190" s="109">
        <f t="shared" si="62"/>
        <v>-8.211517165005537</v>
      </c>
      <c r="X190" s="109">
        <f t="shared" si="63"/>
        <v>1.788482834994463</v>
      </c>
      <c r="Y190" s="109">
        <f t="shared" si="64"/>
        <v>-11.147199249394486</v>
      </c>
      <c r="Z190" s="109">
        <f t="shared" si="65"/>
        <v>4.7241649193834121</v>
      </c>
      <c r="AA190" s="109">
        <f t="shared" si="66"/>
        <v>1.0610079575596938</v>
      </c>
      <c r="AB190" s="109">
        <f t="shared" si="67"/>
        <v>-3.9389920424403062</v>
      </c>
      <c r="AC190" s="109">
        <f t="shared" si="68"/>
        <v>6.0610079575596938</v>
      </c>
      <c r="AD190" s="109">
        <f t="shared" si="69"/>
        <v>-26.286548990584826</v>
      </c>
      <c r="AE190" s="109">
        <f t="shared" si="70"/>
        <v>28.40856490570421</v>
      </c>
      <c r="AF190" s="109">
        <f t="shared" si="71"/>
        <v>-2.9702970297029725</v>
      </c>
      <c r="AG190" s="109">
        <f t="shared" si="72"/>
        <v>-7.9702970297029729</v>
      </c>
      <c r="AH190" s="109">
        <f t="shared" si="73"/>
        <v>2.0297029702970275</v>
      </c>
      <c r="AI190" s="109">
        <f t="shared" si="74"/>
        <v>-16.033419481020328</v>
      </c>
      <c r="AJ190" s="109">
        <f t="shared" si="75"/>
        <v>10.092825421614384</v>
      </c>
      <c r="AK190" s="109">
        <f t="shared" si="76"/>
        <v>-3.0219856758152299</v>
      </c>
      <c r="AL190" s="109">
        <f t="shared" si="77"/>
        <v>-8.0219856758152304</v>
      </c>
      <c r="AM190" s="109">
        <f t="shared" si="78"/>
        <v>1.9780143241847701</v>
      </c>
      <c r="AN190" s="109">
        <f t="shared" si="79"/>
        <v>-16.323824860337844</v>
      </c>
      <c r="AO190" s="109">
        <f t="shared" si="80"/>
        <v>10.279853508707383</v>
      </c>
      <c r="AP190" s="27"/>
      <c r="AQ190" s="27"/>
      <c r="AR190" s="27"/>
      <c r="AS190" s="27"/>
      <c r="AT190" s="27"/>
      <c r="AU190" s="27"/>
      <c r="AV190" s="27"/>
      <c r="AW190" s="27"/>
      <c r="AX190" s="27"/>
      <c r="AY190" s="27"/>
      <c r="AZ190" s="27"/>
      <c r="BA190" s="27"/>
      <c r="BB190" s="27"/>
      <c r="BC190" s="27"/>
      <c r="BD190" s="27"/>
      <c r="BE190" s="27"/>
      <c r="BF190" s="27"/>
      <c r="BG190" s="27"/>
      <c r="BH190" s="27"/>
      <c r="BI190" s="27"/>
      <c r="BJ190" s="27"/>
      <c r="BK190" s="27"/>
      <c r="BL190" s="27"/>
      <c r="BM190" s="27"/>
      <c r="BN190" s="27"/>
      <c r="BO190" s="27"/>
      <c r="BP190" s="27"/>
      <c r="BQ190" s="27"/>
      <c r="BR190" s="27"/>
      <c r="BS190" s="27"/>
      <c r="BT190" s="27"/>
      <c r="BU190" s="27"/>
      <c r="BV190" s="27"/>
      <c r="BW190" s="27"/>
      <c r="BX190" s="27"/>
      <c r="BY190" s="27"/>
      <c r="BZ190" s="27"/>
      <c r="CA190" s="27"/>
      <c r="CB190" s="27"/>
      <c r="CC190" s="27"/>
      <c r="CD190" s="27"/>
      <c r="CE190" s="27"/>
      <c r="CF190" s="27"/>
      <c r="CG190" s="27"/>
      <c r="CH190" s="27"/>
      <c r="CI190" s="27"/>
      <c r="CJ190" s="27"/>
      <c r="CK190" s="27"/>
      <c r="CL190" s="27"/>
      <c r="CM190" s="27"/>
      <c r="CN190" s="27"/>
      <c r="CO190" s="27"/>
      <c r="CP190" s="27"/>
      <c r="CQ190" s="27"/>
      <c r="CR190" s="27"/>
      <c r="CS190" s="27"/>
      <c r="CT190" s="27"/>
      <c r="CU190" s="27"/>
      <c r="CV190" s="27"/>
      <c r="CW190" s="27"/>
      <c r="CX190" s="27"/>
      <c r="CY190" s="27"/>
      <c r="CZ190" s="27"/>
      <c r="DA190" s="27"/>
      <c r="DB190" s="27"/>
      <c r="DC190" s="27"/>
      <c r="DD190" s="27"/>
      <c r="DE190" s="27"/>
      <c r="DF190" s="27"/>
      <c r="DG190" s="27"/>
      <c r="DH190" s="27"/>
      <c r="DI190" s="27"/>
      <c r="DJ190" s="27"/>
      <c r="DK190" s="27"/>
      <c r="DL190" s="27"/>
      <c r="DM190" s="27"/>
      <c r="DN190" s="27"/>
      <c r="DO190" s="27"/>
      <c r="DP190" s="27"/>
      <c r="DQ190" s="27"/>
      <c r="DR190" s="27"/>
      <c r="DS190" s="27"/>
      <c r="DT190" s="27"/>
      <c r="DU190" s="27"/>
      <c r="DV190" s="27"/>
      <c r="DW190" s="27"/>
      <c r="DX190" s="27"/>
    </row>
    <row r="191" spans="1:128" s="5" customFormat="1" x14ac:dyDescent="0.25">
      <c r="A191" s="124" t="s">
        <v>140</v>
      </c>
      <c r="B191" s="148" t="s">
        <v>141</v>
      </c>
      <c r="C191" s="123" t="s">
        <v>142</v>
      </c>
      <c r="D191" s="26">
        <v>8</v>
      </c>
      <c r="E191" s="91">
        <v>447.59269999999998</v>
      </c>
      <c r="F191" s="90">
        <f t="shared" si="83"/>
        <v>448.09999999999997</v>
      </c>
      <c r="G191" s="149">
        <v>0.4294</v>
      </c>
      <c r="H191" s="149">
        <v>7.7899999999999997E-2</v>
      </c>
      <c r="I191" s="147">
        <f t="shared" si="84"/>
        <v>0.50729999999999997</v>
      </c>
      <c r="J191" s="91">
        <f t="shared" si="85"/>
        <v>1132.9119384688895</v>
      </c>
      <c r="K191" s="152">
        <v>447.5616</v>
      </c>
      <c r="L191" s="122">
        <v>448</v>
      </c>
      <c r="M191" s="152">
        <v>0.40670000000000001</v>
      </c>
      <c r="N191" s="152">
        <v>3.1699999999999999E-2</v>
      </c>
      <c r="O191" s="152">
        <v>0.43840000000000001</v>
      </c>
      <c r="P191" s="152">
        <v>979.16800000000001</v>
      </c>
      <c r="Q191" s="24">
        <f t="shared" si="86"/>
        <v>-5.2864462040055891</v>
      </c>
      <c r="R191" s="24">
        <f t="shared" si="87"/>
        <v>-59.306803594351734</v>
      </c>
      <c r="S191" s="24">
        <f t="shared" si="88"/>
        <v>-13.581707076680457</v>
      </c>
      <c r="T191" s="24">
        <f t="shared" si="89"/>
        <v>-13.570687469025325</v>
      </c>
      <c r="U191" s="117"/>
      <c r="V191" s="109">
        <f t="shared" si="61"/>
        <v>-3.211517165005537</v>
      </c>
      <c r="W191" s="109">
        <f t="shared" si="62"/>
        <v>-8.211517165005537</v>
      </c>
      <c r="X191" s="109">
        <f t="shared" si="63"/>
        <v>1.788482834994463</v>
      </c>
      <c r="Y191" s="109">
        <f t="shared" si="64"/>
        <v>-11.147199249394486</v>
      </c>
      <c r="Z191" s="109">
        <f t="shared" si="65"/>
        <v>4.7241649193834121</v>
      </c>
      <c r="AA191" s="109">
        <f t="shared" si="66"/>
        <v>1.0610079575596938</v>
      </c>
      <c r="AB191" s="109">
        <f t="shared" si="67"/>
        <v>-3.9389920424403062</v>
      </c>
      <c r="AC191" s="109">
        <f t="shared" si="68"/>
        <v>6.0610079575596938</v>
      </c>
      <c r="AD191" s="109">
        <f t="shared" si="69"/>
        <v>-26.286548990584826</v>
      </c>
      <c r="AE191" s="109">
        <f t="shared" si="70"/>
        <v>28.40856490570421</v>
      </c>
      <c r="AF191" s="109">
        <f t="shared" si="71"/>
        <v>-2.9702970297029725</v>
      </c>
      <c r="AG191" s="109">
        <f t="shared" si="72"/>
        <v>-7.9702970297029729</v>
      </c>
      <c r="AH191" s="109">
        <f t="shared" si="73"/>
        <v>2.0297029702970275</v>
      </c>
      <c r="AI191" s="109">
        <f t="shared" si="74"/>
        <v>-16.033419481020328</v>
      </c>
      <c r="AJ191" s="109">
        <f t="shared" si="75"/>
        <v>10.092825421614384</v>
      </c>
      <c r="AK191" s="109">
        <f t="shared" si="76"/>
        <v>-3.0219856758152299</v>
      </c>
      <c r="AL191" s="109">
        <f t="shared" si="77"/>
        <v>-8.0219856758152304</v>
      </c>
      <c r="AM191" s="109">
        <f t="shared" si="78"/>
        <v>1.9780143241847701</v>
      </c>
      <c r="AN191" s="109">
        <f t="shared" si="79"/>
        <v>-16.323824860337844</v>
      </c>
      <c r="AO191" s="109">
        <f t="shared" si="80"/>
        <v>10.279853508707383</v>
      </c>
      <c r="AP191" s="27"/>
      <c r="AQ191" s="27"/>
      <c r="AR191" s="27"/>
      <c r="AS191" s="27"/>
      <c r="AT191" s="27"/>
      <c r="AU191" s="27"/>
      <c r="AV191" s="27"/>
      <c r="AW191" s="27"/>
      <c r="AX191" s="27"/>
      <c r="AY191" s="27"/>
      <c r="AZ191" s="27"/>
      <c r="BA191" s="27"/>
      <c r="BB191" s="27"/>
      <c r="BC191" s="27"/>
      <c r="BD191" s="27"/>
      <c r="BE191" s="27"/>
      <c r="BF191" s="27"/>
      <c r="BG191" s="27"/>
      <c r="BH191" s="27"/>
      <c r="BI191" s="27"/>
      <c r="BJ191" s="27"/>
      <c r="BK191" s="27"/>
      <c r="BL191" s="27"/>
      <c r="BM191" s="27"/>
      <c r="BN191" s="27"/>
      <c r="BO191" s="27"/>
      <c r="BP191" s="27"/>
      <c r="BQ191" s="27"/>
      <c r="BR191" s="27"/>
      <c r="BS191" s="27"/>
      <c r="BT191" s="27"/>
      <c r="BU191" s="27"/>
      <c r="BV191" s="27"/>
      <c r="BW191" s="27"/>
      <c r="BX191" s="27"/>
      <c r="BY191" s="27"/>
      <c r="BZ191" s="27"/>
      <c r="CA191" s="27"/>
      <c r="CB191" s="27"/>
      <c r="CC191" s="27"/>
      <c r="CD191" s="27"/>
      <c r="CE191" s="27"/>
      <c r="CF191" s="27"/>
      <c r="CG191" s="27"/>
      <c r="CH191" s="27"/>
      <c r="CI191" s="27"/>
      <c r="CJ191" s="27"/>
      <c r="CK191" s="27"/>
      <c r="CL191" s="27"/>
      <c r="CM191" s="27"/>
      <c r="CN191" s="27"/>
      <c r="CO191" s="27"/>
      <c r="CP191" s="27"/>
      <c r="CQ191" s="27"/>
      <c r="CR191" s="27"/>
      <c r="CS191" s="27"/>
      <c r="CT191" s="27"/>
      <c r="CU191" s="27"/>
      <c r="CV191" s="27"/>
      <c r="CW191" s="27"/>
      <c r="CX191" s="27"/>
      <c r="CY191" s="27"/>
      <c r="CZ191" s="27"/>
      <c r="DA191" s="27"/>
      <c r="DB191" s="27"/>
      <c r="DC191" s="27"/>
      <c r="DD191" s="27"/>
      <c r="DE191" s="27"/>
      <c r="DF191" s="27"/>
      <c r="DG191" s="27"/>
      <c r="DH191" s="27"/>
      <c r="DI191" s="27"/>
      <c r="DJ191" s="27"/>
      <c r="DK191" s="27"/>
      <c r="DL191" s="27"/>
      <c r="DM191" s="27"/>
      <c r="DN191" s="27"/>
      <c r="DO191" s="27"/>
      <c r="DP191" s="27"/>
      <c r="DQ191" s="27"/>
      <c r="DR191" s="27"/>
      <c r="DS191" s="27"/>
      <c r="DT191" s="27"/>
      <c r="DU191" s="27"/>
      <c r="DV191" s="27"/>
      <c r="DW191" s="27"/>
      <c r="DX191" s="27"/>
    </row>
    <row r="192" spans="1:128" s="5" customFormat="1" x14ac:dyDescent="0.25">
      <c r="A192" s="124" t="s">
        <v>140</v>
      </c>
      <c r="B192" s="148" t="s">
        <v>141</v>
      </c>
      <c r="C192" s="123" t="s">
        <v>142</v>
      </c>
      <c r="D192" s="26">
        <v>9</v>
      </c>
      <c r="E192" s="91">
        <v>447.59700000000004</v>
      </c>
      <c r="F192" s="90">
        <f t="shared" si="83"/>
        <v>449.40000000000003</v>
      </c>
      <c r="G192" s="149">
        <v>1.5502</v>
      </c>
      <c r="H192" s="149">
        <v>0.25280000000000002</v>
      </c>
      <c r="I192" s="147">
        <f t="shared" si="84"/>
        <v>1.8029999999999999</v>
      </c>
      <c r="J192" s="91">
        <f t="shared" si="85"/>
        <v>4022.0630803976678</v>
      </c>
      <c r="K192" s="152">
        <v>447.46210000000002</v>
      </c>
      <c r="L192" s="122">
        <v>449.1</v>
      </c>
      <c r="M192" s="152">
        <v>1.5117</v>
      </c>
      <c r="N192" s="152">
        <v>0.12620000000000001</v>
      </c>
      <c r="O192" s="152">
        <v>1.6378999999999999</v>
      </c>
      <c r="P192" s="152">
        <v>3655.3724000000002</v>
      </c>
      <c r="Q192" s="24">
        <f t="shared" si="86"/>
        <v>-2.4835505096116615</v>
      </c>
      <c r="R192" s="24">
        <f t="shared" si="87"/>
        <v>-50.079113924050631</v>
      </c>
      <c r="S192" s="24">
        <f t="shared" si="88"/>
        <v>-9.1569606211869115</v>
      </c>
      <c r="T192" s="24">
        <f t="shared" si="89"/>
        <v>-9.1169798451150186</v>
      </c>
      <c r="U192" s="117"/>
      <c r="V192" s="109">
        <f t="shared" si="61"/>
        <v>-3.211517165005537</v>
      </c>
      <c r="W192" s="109">
        <f t="shared" si="62"/>
        <v>-8.211517165005537</v>
      </c>
      <c r="X192" s="109">
        <f t="shared" si="63"/>
        <v>1.788482834994463</v>
      </c>
      <c r="Y192" s="109">
        <f t="shared" si="64"/>
        <v>-11.147199249394486</v>
      </c>
      <c r="Z192" s="109">
        <f t="shared" si="65"/>
        <v>4.7241649193834121</v>
      </c>
      <c r="AA192" s="109">
        <f t="shared" si="66"/>
        <v>1.0610079575596938</v>
      </c>
      <c r="AB192" s="109">
        <f t="shared" si="67"/>
        <v>-3.9389920424403062</v>
      </c>
      <c r="AC192" s="109">
        <f t="shared" si="68"/>
        <v>6.0610079575596938</v>
      </c>
      <c r="AD192" s="109">
        <f t="shared" si="69"/>
        <v>-26.286548990584826</v>
      </c>
      <c r="AE192" s="109">
        <f t="shared" si="70"/>
        <v>28.40856490570421</v>
      </c>
      <c r="AF192" s="109">
        <f t="shared" si="71"/>
        <v>-2.9702970297029725</v>
      </c>
      <c r="AG192" s="109">
        <f t="shared" si="72"/>
        <v>-7.9702970297029729</v>
      </c>
      <c r="AH192" s="109">
        <f t="shared" si="73"/>
        <v>2.0297029702970275</v>
      </c>
      <c r="AI192" s="109">
        <f t="shared" si="74"/>
        <v>-16.033419481020328</v>
      </c>
      <c r="AJ192" s="109">
        <f t="shared" si="75"/>
        <v>10.092825421614384</v>
      </c>
      <c r="AK192" s="109">
        <f t="shared" si="76"/>
        <v>-3.0219856758152299</v>
      </c>
      <c r="AL192" s="109">
        <f t="shared" si="77"/>
        <v>-8.0219856758152304</v>
      </c>
      <c r="AM192" s="109">
        <f t="shared" si="78"/>
        <v>1.9780143241847701</v>
      </c>
      <c r="AN192" s="109">
        <f t="shared" si="79"/>
        <v>-16.323824860337844</v>
      </c>
      <c r="AO192" s="109">
        <f t="shared" si="80"/>
        <v>10.279853508707383</v>
      </c>
      <c r="AP192" s="27"/>
      <c r="AQ192" s="27"/>
      <c r="AR192" s="27"/>
      <c r="AS192" s="27"/>
      <c r="AT192" s="27"/>
      <c r="AU192" s="27"/>
      <c r="AV192" s="27"/>
      <c r="AW192" s="27"/>
      <c r="AX192" s="27"/>
      <c r="AY192" s="27"/>
      <c r="AZ192" s="27"/>
      <c r="BA192" s="27"/>
      <c r="BB192" s="27"/>
      <c r="BC192" s="27"/>
      <c r="BD192" s="27"/>
      <c r="BE192" s="27"/>
      <c r="BF192" s="27"/>
      <c r="BG192" s="27"/>
      <c r="BH192" s="27"/>
      <c r="BI192" s="27"/>
      <c r="BJ192" s="27"/>
      <c r="BK192" s="27"/>
      <c r="BL192" s="27"/>
      <c r="BM192" s="27"/>
      <c r="BN192" s="27"/>
      <c r="BO192" s="27"/>
      <c r="BP192" s="27"/>
      <c r="BQ192" s="27"/>
      <c r="BR192" s="27"/>
      <c r="BS192" s="27"/>
      <c r="BT192" s="27"/>
      <c r="BU192" s="27"/>
      <c r="BV192" s="27"/>
      <c r="BW192" s="27"/>
      <c r="BX192" s="27"/>
      <c r="BY192" s="27"/>
      <c r="BZ192" s="27"/>
      <c r="CA192" s="27"/>
      <c r="CB192" s="27"/>
      <c r="CC192" s="27"/>
      <c r="CD192" s="27"/>
      <c r="CE192" s="27"/>
      <c r="CF192" s="27"/>
      <c r="CG192" s="27"/>
      <c r="CH192" s="27"/>
      <c r="CI192" s="27"/>
      <c r="CJ192" s="27"/>
      <c r="CK192" s="27"/>
      <c r="CL192" s="27"/>
      <c r="CM192" s="27"/>
      <c r="CN192" s="27"/>
      <c r="CO192" s="27"/>
      <c r="CP192" s="27"/>
      <c r="CQ192" s="27"/>
      <c r="CR192" s="27"/>
      <c r="CS192" s="27"/>
      <c r="CT192" s="27"/>
      <c r="CU192" s="27"/>
      <c r="CV192" s="27"/>
      <c r="CW192" s="27"/>
      <c r="CX192" s="27"/>
      <c r="CY192" s="27"/>
      <c r="CZ192" s="27"/>
      <c r="DA192" s="27"/>
      <c r="DB192" s="27"/>
      <c r="DC192" s="27"/>
      <c r="DD192" s="27"/>
      <c r="DE192" s="27"/>
      <c r="DF192" s="27"/>
      <c r="DG192" s="27"/>
      <c r="DH192" s="27"/>
      <c r="DI192" s="27"/>
      <c r="DJ192" s="27"/>
      <c r="DK192" s="27"/>
      <c r="DL192" s="27"/>
      <c r="DM192" s="27"/>
      <c r="DN192" s="27"/>
      <c r="DO192" s="27"/>
      <c r="DP192" s="27"/>
      <c r="DQ192" s="27"/>
      <c r="DR192" s="27"/>
      <c r="DS192" s="27"/>
      <c r="DT192" s="27"/>
      <c r="DU192" s="27"/>
      <c r="DV192" s="27"/>
      <c r="DW192" s="27"/>
      <c r="DX192" s="27"/>
    </row>
    <row r="193" spans="1:128" s="5" customFormat="1" x14ac:dyDescent="0.25">
      <c r="A193" s="26"/>
      <c r="B193" s="36"/>
      <c r="C193" s="123"/>
      <c r="D193" s="26"/>
      <c r="E193" s="23"/>
      <c r="F193" s="90"/>
      <c r="G193" s="145"/>
      <c r="H193" s="145"/>
      <c r="I193" s="120"/>
      <c r="J193" s="24"/>
      <c r="K193" s="31"/>
      <c r="L193" s="31"/>
      <c r="M193" s="31"/>
      <c r="N193" s="31"/>
      <c r="O193" s="31"/>
      <c r="P193" s="31"/>
      <c r="Q193" s="24"/>
      <c r="R193" s="24"/>
      <c r="S193" s="24"/>
      <c r="T193" s="24"/>
      <c r="U193" s="117"/>
      <c r="V193" s="110"/>
      <c r="W193" s="110"/>
      <c r="X193" s="110"/>
      <c r="Y193" s="109"/>
      <c r="Z193" s="109"/>
      <c r="AA193" s="110"/>
      <c r="AB193" s="110"/>
      <c r="AC193" s="110"/>
      <c r="AD193" s="109"/>
      <c r="AE193" s="109"/>
      <c r="AF193" s="110"/>
      <c r="AG193" s="110"/>
      <c r="AH193" s="110"/>
      <c r="AI193" s="109"/>
      <c r="AJ193" s="109"/>
      <c r="AK193" s="110"/>
      <c r="AL193" s="110"/>
      <c r="AM193" s="110"/>
      <c r="AN193" s="109"/>
      <c r="AO193" s="109"/>
      <c r="AP193" s="27"/>
      <c r="AQ193" s="27"/>
      <c r="AR193" s="27"/>
      <c r="AS193" s="27"/>
      <c r="AT193" s="27"/>
      <c r="AU193" s="27"/>
      <c r="AV193" s="27"/>
      <c r="AW193" s="27"/>
      <c r="AX193" s="27"/>
      <c r="AY193" s="27"/>
      <c r="AZ193" s="27"/>
      <c r="BA193" s="27"/>
      <c r="BB193" s="27"/>
      <c r="BC193" s="27"/>
      <c r="BD193" s="27"/>
      <c r="BE193" s="27"/>
      <c r="BF193" s="27"/>
      <c r="BG193" s="27"/>
      <c r="BH193" s="27"/>
      <c r="BI193" s="27"/>
      <c r="BJ193" s="27"/>
      <c r="BK193" s="27"/>
      <c r="BL193" s="27"/>
      <c r="BM193" s="27"/>
      <c r="BN193" s="27"/>
      <c r="BO193" s="27"/>
      <c r="BP193" s="27"/>
      <c r="BQ193" s="27"/>
      <c r="BR193" s="27"/>
      <c r="BS193" s="27"/>
      <c r="BT193" s="27"/>
      <c r="BU193" s="27"/>
      <c r="BV193" s="27"/>
      <c r="BW193" s="27"/>
      <c r="BX193" s="27"/>
      <c r="BY193" s="27"/>
      <c r="BZ193" s="27"/>
      <c r="CA193" s="27"/>
      <c r="CB193" s="27"/>
      <c r="CC193" s="27"/>
      <c r="CD193" s="27"/>
      <c r="CE193" s="27"/>
      <c r="CF193" s="27"/>
      <c r="CG193" s="27"/>
      <c r="CH193" s="27"/>
      <c r="CI193" s="27"/>
      <c r="CJ193" s="27"/>
      <c r="CK193" s="27"/>
      <c r="CL193" s="27"/>
      <c r="CM193" s="27"/>
      <c r="CN193" s="27"/>
      <c r="CO193" s="27"/>
      <c r="CP193" s="27"/>
      <c r="CQ193" s="27"/>
      <c r="CR193" s="27"/>
      <c r="CS193" s="27"/>
      <c r="CT193" s="27"/>
      <c r="CU193" s="27"/>
      <c r="CV193" s="27"/>
      <c r="CW193" s="27"/>
      <c r="CX193" s="27"/>
      <c r="CY193" s="27"/>
      <c r="CZ193" s="27"/>
      <c r="DA193" s="27"/>
      <c r="DB193" s="27"/>
      <c r="DC193" s="27"/>
      <c r="DD193" s="27"/>
      <c r="DE193" s="27"/>
      <c r="DF193" s="27"/>
      <c r="DG193" s="27"/>
      <c r="DH193" s="27"/>
      <c r="DI193" s="27"/>
      <c r="DJ193" s="27"/>
      <c r="DK193" s="27"/>
      <c r="DL193" s="27"/>
      <c r="DM193" s="27"/>
      <c r="DN193" s="27"/>
      <c r="DO193" s="27"/>
      <c r="DP193" s="27"/>
      <c r="DQ193" s="27"/>
      <c r="DR193" s="27"/>
      <c r="DS193" s="27"/>
      <c r="DT193" s="27"/>
      <c r="DU193" s="27"/>
      <c r="DV193" s="27"/>
      <c r="DW193" s="27"/>
      <c r="DX193" s="27"/>
    </row>
    <row r="194" spans="1:128" s="5" customFormat="1" x14ac:dyDescent="0.25">
      <c r="G194" s="145"/>
      <c r="H194" s="145"/>
      <c r="K194" s="31"/>
      <c r="L194" s="31"/>
      <c r="M194" s="31"/>
      <c r="N194" s="31"/>
      <c r="O194" s="31"/>
      <c r="P194" s="31"/>
      <c r="Q194" s="24"/>
      <c r="R194" s="24"/>
      <c r="S194" s="24"/>
      <c r="T194" s="24"/>
      <c r="U194" s="117"/>
      <c r="V194" s="110"/>
      <c r="W194" s="110"/>
      <c r="X194" s="110"/>
      <c r="Y194" s="109"/>
      <c r="Z194" s="109"/>
      <c r="AA194" s="110"/>
      <c r="AB194" s="110"/>
      <c r="AC194" s="110"/>
      <c r="AD194" s="109"/>
      <c r="AE194" s="109"/>
      <c r="AF194" s="110"/>
      <c r="AG194" s="110"/>
      <c r="AH194" s="110"/>
      <c r="AI194" s="109"/>
      <c r="AJ194" s="109"/>
      <c r="AK194" s="110"/>
      <c r="AL194" s="110"/>
      <c r="AM194" s="110"/>
      <c r="AN194" s="109"/>
      <c r="AO194" s="109"/>
      <c r="AP194" s="27"/>
      <c r="AQ194" s="27"/>
      <c r="AR194" s="27"/>
      <c r="AS194" s="27"/>
      <c r="AT194" s="27"/>
      <c r="AU194" s="27"/>
      <c r="AV194" s="27"/>
      <c r="AW194" s="27"/>
      <c r="AX194" s="27"/>
      <c r="AY194" s="27"/>
      <c r="AZ194" s="27"/>
      <c r="BA194" s="27"/>
      <c r="BB194" s="27"/>
      <c r="BC194" s="27"/>
      <c r="BD194" s="27"/>
      <c r="BE194" s="27"/>
      <c r="BF194" s="27"/>
      <c r="BG194" s="27"/>
      <c r="BH194" s="27"/>
      <c r="BI194" s="27"/>
      <c r="BJ194" s="27"/>
      <c r="BK194" s="27"/>
      <c r="BL194" s="27"/>
      <c r="BM194" s="27"/>
      <c r="BN194" s="27"/>
      <c r="BO194" s="27"/>
      <c r="BP194" s="27"/>
      <c r="BQ194" s="27"/>
      <c r="BR194" s="27"/>
      <c r="BS194" s="27"/>
      <c r="BT194" s="27"/>
      <c r="BU194" s="27"/>
      <c r="BV194" s="27"/>
      <c r="BW194" s="27"/>
      <c r="BX194" s="27"/>
      <c r="BY194" s="27"/>
      <c r="BZ194" s="27"/>
      <c r="CA194" s="27"/>
      <c r="CB194" s="27"/>
      <c r="CC194" s="27"/>
      <c r="CD194" s="27"/>
      <c r="CE194" s="27"/>
      <c r="CF194" s="27"/>
      <c r="CG194" s="27"/>
      <c r="CH194" s="27"/>
      <c r="CI194" s="27"/>
      <c r="CJ194" s="27"/>
      <c r="CK194" s="27"/>
      <c r="CL194" s="27"/>
      <c r="CM194" s="27"/>
      <c r="CN194" s="27"/>
      <c r="CO194" s="27"/>
      <c r="CP194" s="27"/>
      <c r="CQ194" s="27"/>
      <c r="CR194" s="27"/>
      <c r="CS194" s="27"/>
      <c r="CT194" s="27"/>
      <c r="CU194" s="27"/>
      <c r="CV194" s="27"/>
      <c r="CW194" s="27"/>
      <c r="CX194" s="27"/>
      <c r="CY194" s="27"/>
      <c r="CZ194" s="27"/>
      <c r="DA194" s="27"/>
      <c r="DB194" s="27"/>
      <c r="DC194" s="27"/>
      <c r="DD194" s="27"/>
      <c r="DE194" s="27"/>
      <c r="DF194" s="27"/>
      <c r="DG194" s="27"/>
      <c r="DH194" s="27"/>
      <c r="DI194" s="27"/>
      <c r="DJ194" s="27"/>
      <c r="DK194" s="27"/>
      <c r="DL194" s="27"/>
      <c r="DM194" s="27"/>
      <c r="DN194" s="27"/>
      <c r="DO194" s="27"/>
      <c r="DP194" s="27"/>
      <c r="DQ194" s="27"/>
      <c r="DR194" s="27"/>
      <c r="DS194" s="27"/>
      <c r="DT194" s="27"/>
      <c r="DU194" s="27"/>
      <c r="DV194" s="27"/>
      <c r="DW194" s="27"/>
      <c r="DX194" s="27"/>
    </row>
    <row r="195" spans="1:128" s="5" customFormat="1" ht="13.8" thickBot="1" x14ac:dyDescent="0.3">
      <c r="G195" s="145"/>
      <c r="H195" s="145"/>
      <c r="K195" s="31"/>
      <c r="L195" s="31"/>
      <c r="M195" s="31"/>
      <c r="N195" s="31"/>
      <c r="O195" s="31"/>
      <c r="P195" s="31"/>
      <c r="Q195" s="24"/>
      <c r="R195" s="24"/>
      <c r="S195" s="24"/>
      <c r="T195" s="24"/>
      <c r="U195" s="117"/>
      <c r="V195" s="110"/>
      <c r="W195" s="110"/>
      <c r="X195" s="110"/>
      <c r="Y195" s="109"/>
      <c r="Z195" s="109"/>
      <c r="AA195" s="110"/>
      <c r="AB195" s="110"/>
      <c r="AC195" s="110"/>
      <c r="AD195" s="109"/>
      <c r="AE195" s="109"/>
      <c r="AF195" s="110"/>
      <c r="AG195" s="110"/>
      <c r="AH195" s="110"/>
      <c r="AI195" s="109"/>
      <c r="AJ195" s="109"/>
      <c r="AK195" s="110"/>
      <c r="AL195" s="110"/>
      <c r="AM195" s="110"/>
      <c r="AN195" s="109"/>
      <c r="AO195" s="109"/>
      <c r="AP195" s="27"/>
      <c r="AQ195" s="27"/>
      <c r="AR195" s="27"/>
      <c r="AS195" s="27"/>
      <c r="AT195" s="27"/>
      <c r="AU195" s="27"/>
      <c r="AV195" s="27"/>
      <c r="AW195" s="27"/>
      <c r="AX195" s="27"/>
      <c r="AY195" s="27"/>
      <c r="AZ195" s="27"/>
      <c r="BA195" s="27"/>
      <c r="BB195" s="27"/>
      <c r="BC195" s="27"/>
      <c r="BD195" s="27"/>
      <c r="BE195" s="27"/>
      <c r="BF195" s="27"/>
      <c r="BG195" s="27"/>
      <c r="BH195" s="27"/>
      <c r="BI195" s="27"/>
      <c r="BJ195" s="27"/>
      <c r="BK195" s="27"/>
      <c r="BL195" s="27"/>
      <c r="BM195" s="27"/>
      <c r="BN195" s="27"/>
      <c r="BO195" s="27"/>
      <c r="BP195" s="27"/>
      <c r="BQ195" s="27"/>
      <c r="BR195" s="27"/>
      <c r="BS195" s="27"/>
      <c r="BT195" s="27"/>
      <c r="BU195" s="27"/>
      <c r="BV195" s="27"/>
      <c r="BW195" s="27"/>
      <c r="BX195" s="27"/>
      <c r="BY195" s="27"/>
      <c r="BZ195" s="27"/>
      <c r="CA195" s="27"/>
      <c r="CB195" s="27"/>
      <c r="CC195" s="27"/>
      <c r="CD195" s="27"/>
      <c r="CE195" s="27"/>
      <c r="CF195" s="27"/>
      <c r="CG195" s="27"/>
      <c r="CH195" s="27"/>
      <c r="CI195" s="27"/>
      <c r="CJ195" s="27"/>
      <c r="CK195" s="27"/>
      <c r="CL195" s="27"/>
      <c r="CM195" s="27"/>
      <c r="CN195" s="27"/>
      <c r="CO195" s="27"/>
      <c r="CP195" s="27"/>
      <c r="CQ195" s="27"/>
      <c r="CR195" s="27"/>
      <c r="CS195" s="27"/>
      <c r="CT195" s="27"/>
      <c r="CU195" s="27"/>
      <c r="CV195" s="27"/>
      <c r="CW195" s="27"/>
      <c r="CX195" s="27"/>
      <c r="CY195" s="27"/>
      <c r="CZ195" s="27"/>
      <c r="DA195" s="27"/>
      <c r="DB195" s="27"/>
      <c r="DC195" s="27"/>
      <c r="DD195" s="27"/>
      <c r="DE195" s="27"/>
      <c r="DF195" s="27"/>
      <c r="DG195" s="27"/>
      <c r="DH195" s="27"/>
      <c r="DI195" s="27"/>
      <c r="DJ195" s="27"/>
      <c r="DK195" s="27"/>
      <c r="DL195" s="27"/>
      <c r="DM195" s="27"/>
      <c r="DN195" s="27"/>
      <c r="DO195" s="27"/>
      <c r="DP195" s="27"/>
      <c r="DQ195" s="27"/>
      <c r="DR195" s="27"/>
      <c r="DS195" s="27"/>
      <c r="DT195" s="27"/>
      <c r="DU195" s="27"/>
      <c r="DV195" s="27"/>
      <c r="DW195" s="27"/>
      <c r="DX195" s="27"/>
    </row>
    <row r="196" spans="1:128" s="5" customFormat="1" x14ac:dyDescent="0.25">
      <c r="G196" s="145"/>
      <c r="H196" s="145"/>
      <c r="K196" s="31"/>
      <c r="L196" s="31"/>
      <c r="M196" s="31"/>
      <c r="N196" s="31"/>
      <c r="O196" s="31"/>
      <c r="P196" s="47"/>
      <c r="Q196" s="39"/>
      <c r="R196" s="39"/>
      <c r="S196" s="39"/>
      <c r="T196" s="48"/>
      <c r="U196" s="117"/>
      <c r="V196" s="110"/>
      <c r="W196" s="110"/>
      <c r="X196" s="110"/>
      <c r="Y196" s="109"/>
      <c r="Z196" s="109"/>
      <c r="AA196" s="110"/>
      <c r="AB196" s="110"/>
      <c r="AC196" s="110"/>
      <c r="AD196" s="109"/>
      <c r="AE196" s="109"/>
      <c r="AF196" s="110"/>
      <c r="AG196" s="110"/>
      <c r="AH196" s="110"/>
      <c r="AI196" s="109"/>
      <c r="AJ196" s="109"/>
      <c r="AK196" s="110"/>
      <c r="AL196" s="110"/>
      <c r="AM196" s="110"/>
      <c r="AN196" s="109"/>
      <c r="AO196" s="109"/>
      <c r="AP196" s="27"/>
      <c r="AQ196" s="27"/>
      <c r="AR196" s="27"/>
      <c r="AS196" s="27"/>
      <c r="AT196" s="27"/>
      <c r="AU196" s="27"/>
      <c r="AV196" s="27"/>
      <c r="AW196" s="27"/>
      <c r="AX196" s="27"/>
      <c r="AY196" s="27"/>
      <c r="AZ196" s="27"/>
      <c r="BA196" s="27"/>
      <c r="BB196" s="27"/>
      <c r="BC196" s="27"/>
      <c r="BD196" s="27"/>
      <c r="BE196" s="27"/>
      <c r="BF196" s="27"/>
      <c r="BG196" s="27"/>
      <c r="BH196" s="27"/>
      <c r="BI196" s="27"/>
      <c r="BJ196" s="27"/>
      <c r="BK196" s="27"/>
      <c r="BL196" s="27"/>
      <c r="BM196" s="27"/>
      <c r="BN196" s="27"/>
      <c r="BO196" s="27"/>
      <c r="BP196" s="27"/>
      <c r="BQ196" s="27"/>
      <c r="BR196" s="27"/>
      <c r="BS196" s="27"/>
      <c r="BT196" s="27"/>
      <c r="BU196" s="27"/>
      <c r="BV196" s="27"/>
      <c r="BW196" s="27"/>
      <c r="BX196" s="27"/>
      <c r="BY196" s="27"/>
      <c r="BZ196" s="27"/>
      <c r="CA196" s="27"/>
      <c r="CB196" s="27"/>
      <c r="CC196" s="27"/>
      <c r="CD196" s="27"/>
      <c r="CE196" s="27"/>
      <c r="CF196" s="27"/>
      <c r="CG196" s="27"/>
      <c r="CH196" s="27"/>
      <c r="CI196" s="27"/>
      <c r="CJ196" s="27"/>
      <c r="CK196" s="27"/>
      <c r="CL196" s="27"/>
      <c r="CM196" s="27"/>
      <c r="CN196" s="27"/>
      <c r="CO196" s="27"/>
      <c r="CP196" s="27"/>
      <c r="CQ196" s="27"/>
      <c r="CR196" s="27"/>
      <c r="CS196" s="27"/>
      <c r="CT196" s="27"/>
      <c r="CU196" s="27"/>
      <c r="CV196" s="27"/>
      <c r="CW196" s="27"/>
      <c r="CX196" s="27"/>
      <c r="CY196" s="27"/>
      <c r="CZ196" s="27"/>
      <c r="DA196" s="27"/>
      <c r="DB196" s="27"/>
      <c r="DC196" s="27"/>
      <c r="DD196" s="27"/>
      <c r="DE196" s="27"/>
      <c r="DF196" s="27"/>
      <c r="DG196" s="27"/>
      <c r="DH196" s="27"/>
      <c r="DI196" s="27"/>
      <c r="DJ196" s="27"/>
      <c r="DK196" s="27"/>
      <c r="DL196" s="27"/>
      <c r="DM196" s="27"/>
      <c r="DN196" s="27"/>
      <c r="DO196" s="27"/>
      <c r="DP196" s="27"/>
      <c r="DQ196" s="27"/>
      <c r="DR196" s="27"/>
      <c r="DS196" s="27"/>
      <c r="DT196" s="27"/>
      <c r="DU196" s="27"/>
      <c r="DV196" s="27"/>
      <c r="DW196" s="27"/>
      <c r="DX196" s="27"/>
    </row>
    <row r="197" spans="1:128" s="5" customFormat="1" x14ac:dyDescent="0.25">
      <c r="G197" s="145"/>
      <c r="H197" s="145"/>
      <c r="K197" s="31"/>
      <c r="L197" s="31"/>
      <c r="M197" s="31"/>
      <c r="N197" s="31"/>
      <c r="O197" s="31"/>
      <c r="P197" s="49" t="s">
        <v>54</v>
      </c>
      <c r="Q197" s="24">
        <f>MEDIAN(Q4:Q192)</f>
        <v>-3.211517165005537</v>
      </c>
      <c r="R197" s="24">
        <f>MEDIAN(R4:R192)</f>
        <v>1.0610079575596938</v>
      </c>
      <c r="S197" s="24">
        <f>MEDIAN(S4:S192)</f>
        <v>-2.9702970297029725</v>
      </c>
      <c r="T197" s="50">
        <f>MEDIAN(T4:T192)</f>
        <v>-3.0219856758152299</v>
      </c>
      <c r="U197" s="117"/>
      <c r="V197" s="110"/>
      <c r="W197" s="110"/>
      <c r="X197" s="110"/>
      <c r="Y197" s="109"/>
      <c r="Z197" s="109"/>
      <c r="AA197" s="110"/>
      <c r="AB197" s="110"/>
      <c r="AC197" s="110"/>
      <c r="AD197" s="109"/>
      <c r="AE197" s="109"/>
      <c r="AF197" s="110"/>
      <c r="AG197" s="110"/>
      <c r="AH197" s="110"/>
      <c r="AI197" s="109"/>
      <c r="AJ197" s="109"/>
      <c r="AK197" s="110"/>
      <c r="AL197" s="110"/>
      <c r="AM197" s="110"/>
      <c r="AN197" s="109"/>
      <c r="AO197" s="109"/>
      <c r="AP197" s="27"/>
      <c r="AQ197" s="27"/>
      <c r="AR197" s="27"/>
      <c r="AS197" s="27"/>
      <c r="AT197" s="27"/>
      <c r="AU197" s="27"/>
      <c r="AV197" s="27"/>
      <c r="AW197" s="27"/>
      <c r="AX197" s="27"/>
      <c r="AY197" s="27"/>
      <c r="AZ197" s="27"/>
      <c r="BA197" s="27"/>
      <c r="BB197" s="27"/>
      <c r="BC197" s="27"/>
      <c r="BD197" s="27"/>
      <c r="BE197" s="27"/>
      <c r="BF197" s="27"/>
      <c r="BG197" s="27"/>
      <c r="BH197" s="27"/>
      <c r="BI197" s="27"/>
      <c r="BJ197" s="27"/>
      <c r="BK197" s="27"/>
      <c r="BL197" s="27"/>
      <c r="BM197" s="27"/>
      <c r="BN197" s="27"/>
      <c r="BO197" s="27"/>
      <c r="BP197" s="27"/>
      <c r="BQ197" s="27"/>
      <c r="BR197" s="27"/>
      <c r="BS197" s="27"/>
      <c r="BT197" s="27"/>
      <c r="BU197" s="27"/>
      <c r="BV197" s="27"/>
      <c r="BW197" s="27"/>
      <c r="BX197" s="27"/>
      <c r="BY197" s="27"/>
      <c r="BZ197" s="27"/>
      <c r="CA197" s="27"/>
      <c r="CB197" s="27"/>
      <c r="CC197" s="27"/>
      <c r="CD197" s="27"/>
      <c r="CE197" s="27"/>
      <c r="CF197" s="27"/>
      <c r="CG197" s="27"/>
      <c r="CH197" s="27"/>
      <c r="CI197" s="27"/>
      <c r="CJ197" s="27"/>
      <c r="CK197" s="27"/>
      <c r="CL197" s="27"/>
      <c r="CM197" s="27"/>
      <c r="CN197" s="27"/>
      <c r="CO197" s="27"/>
      <c r="CP197" s="27"/>
      <c r="CQ197" s="27"/>
      <c r="CR197" s="27"/>
      <c r="CS197" s="27"/>
      <c r="CT197" s="27"/>
      <c r="CU197" s="27"/>
      <c r="CV197" s="27"/>
      <c r="CW197" s="27"/>
      <c r="CX197" s="27"/>
      <c r="CY197" s="27"/>
      <c r="CZ197" s="27"/>
      <c r="DA197" s="27"/>
      <c r="DB197" s="27"/>
      <c r="DC197" s="27"/>
      <c r="DD197" s="27"/>
      <c r="DE197" s="27"/>
      <c r="DF197" s="27"/>
      <c r="DG197" s="27"/>
      <c r="DH197" s="27"/>
      <c r="DI197" s="27"/>
      <c r="DJ197" s="27"/>
      <c r="DK197" s="27"/>
      <c r="DL197" s="27"/>
      <c r="DM197" s="27"/>
      <c r="DN197" s="27"/>
      <c r="DO197" s="27"/>
      <c r="DP197" s="27"/>
      <c r="DQ197" s="27"/>
      <c r="DR197" s="27"/>
      <c r="DS197" s="27"/>
      <c r="DT197" s="27"/>
      <c r="DU197" s="27"/>
      <c r="DV197" s="27"/>
      <c r="DW197" s="27"/>
      <c r="DX197" s="27"/>
    </row>
    <row r="198" spans="1:128" s="5" customFormat="1" x14ac:dyDescent="0.25">
      <c r="G198" s="145"/>
      <c r="H198" s="145"/>
      <c r="K198" s="31"/>
      <c r="L198" s="31"/>
      <c r="M198" s="31"/>
      <c r="N198" s="31"/>
      <c r="O198" s="31"/>
      <c r="P198" s="49" t="s">
        <v>55</v>
      </c>
      <c r="Q198" s="24">
        <f>PERCENTILE(Q4:Q192,0.25)</f>
        <v>-5.1709758131776571</v>
      </c>
      <c r="R198" s="24">
        <f>PERCENTILE(R4:R192,0.25)</f>
        <v>-8.2568807339449517</v>
      </c>
      <c r="S198" s="24">
        <f>PERCENTILE(S4:S192,0.25)</f>
        <v>-6.7864693446088786</v>
      </c>
      <c r="T198" s="50">
        <f>PERCENTILE(T4:T192,0.25)</f>
        <v>-6.8101927999074769</v>
      </c>
      <c r="U198" s="117"/>
      <c r="V198" s="110"/>
      <c r="W198" s="110"/>
      <c r="X198" s="110"/>
      <c r="Y198" s="109"/>
      <c r="Z198" s="109"/>
      <c r="AA198" s="110"/>
      <c r="AB198" s="110"/>
      <c r="AC198" s="110"/>
      <c r="AD198" s="109"/>
      <c r="AE198" s="109"/>
      <c r="AF198" s="110"/>
      <c r="AG198" s="110"/>
      <c r="AH198" s="110"/>
      <c r="AI198" s="109"/>
      <c r="AJ198" s="109"/>
      <c r="AK198" s="110"/>
      <c r="AL198" s="110"/>
      <c r="AM198" s="110"/>
      <c r="AN198" s="109"/>
      <c r="AO198" s="109"/>
      <c r="AP198" s="27"/>
      <c r="AQ198" s="27"/>
      <c r="AR198" s="27"/>
      <c r="AS198" s="27"/>
      <c r="AT198" s="27"/>
      <c r="AU198" s="27"/>
      <c r="AV198" s="27"/>
      <c r="AW198" s="27"/>
      <c r="AX198" s="27"/>
      <c r="AY198" s="27"/>
      <c r="AZ198" s="27"/>
      <c r="BA198" s="27"/>
      <c r="BB198" s="27"/>
      <c r="BC198" s="27"/>
      <c r="BD198" s="27"/>
      <c r="BE198" s="27"/>
      <c r="BF198" s="27"/>
      <c r="BG198" s="27"/>
      <c r="BH198" s="27"/>
      <c r="BI198" s="27"/>
      <c r="BJ198" s="27"/>
      <c r="BK198" s="27"/>
      <c r="BL198" s="27"/>
      <c r="BM198" s="27"/>
      <c r="BN198" s="27"/>
      <c r="BO198" s="27"/>
      <c r="BP198" s="27"/>
      <c r="BQ198" s="27"/>
      <c r="BR198" s="27"/>
      <c r="BS198" s="27"/>
      <c r="BT198" s="27"/>
      <c r="BU198" s="27"/>
      <c r="BV198" s="27"/>
      <c r="BW198" s="27"/>
      <c r="BX198" s="27"/>
      <c r="BY198" s="27"/>
      <c r="BZ198" s="27"/>
      <c r="CA198" s="27"/>
      <c r="CB198" s="27"/>
      <c r="CC198" s="27"/>
      <c r="CD198" s="27"/>
      <c r="CE198" s="27"/>
      <c r="CF198" s="27"/>
      <c r="CG198" s="27"/>
      <c r="CH198" s="27"/>
      <c r="CI198" s="27"/>
      <c r="CJ198" s="27"/>
      <c r="CK198" s="27"/>
      <c r="CL198" s="27"/>
      <c r="CM198" s="27"/>
      <c r="CN198" s="27"/>
      <c r="CO198" s="27"/>
      <c r="CP198" s="27"/>
      <c r="CQ198" s="27"/>
      <c r="CR198" s="27"/>
      <c r="CS198" s="27"/>
      <c r="CT198" s="27"/>
      <c r="CU198" s="27"/>
      <c r="CV198" s="27"/>
      <c r="CW198" s="27"/>
      <c r="CX198" s="27"/>
      <c r="CY198" s="27"/>
      <c r="CZ198" s="27"/>
      <c r="DA198" s="27"/>
      <c r="DB198" s="27"/>
      <c r="DC198" s="27"/>
      <c r="DD198" s="27"/>
      <c r="DE198" s="27"/>
      <c r="DF198" s="27"/>
      <c r="DG198" s="27"/>
      <c r="DH198" s="27"/>
      <c r="DI198" s="27"/>
      <c r="DJ198" s="27"/>
      <c r="DK198" s="27"/>
      <c r="DL198" s="27"/>
      <c r="DM198" s="27"/>
      <c r="DN198" s="27"/>
      <c r="DO198" s="27"/>
      <c r="DP198" s="27"/>
      <c r="DQ198" s="27"/>
      <c r="DR198" s="27"/>
      <c r="DS198" s="27"/>
      <c r="DT198" s="27"/>
      <c r="DU198" s="27"/>
      <c r="DV198" s="27"/>
      <c r="DW198" s="27"/>
      <c r="DX198" s="27"/>
    </row>
    <row r="199" spans="1:128" s="5" customFormat="1" x14ac:dyDescent="0.25">
      <c r="B199" s="37"/>
      <c r="D199" s="23"/>
      <c r="E199" s="23"/>
      <c r="F199" s="91"/>
      <c r="G199" s="145"/>
      <c r="H199" s="145"/>
      <c r="K199" s="31"/>
      <c r="L199" s="31"/>
      <c r="M199" s="31"/>
      <c r="N199" s="31"/>
      <c r="O199" s="31"/>
      <c r="P199" s="49" t="s">
        <v>56</v>
      </c>
      <c r="Q199" s="24">
        <f>PERCENTILE(Q4:Q192,0.75)</f>
        <v>-1.6025641025640931</v>
      </c>
      <c r="R199" s="24">
        <f>PERCENTILE(R4:R192,0.75)</f>
        <v>4.0404040404040327</v>
      </c>
      <c r="S199" s="24">
        <f>PERCENTILE(S4:S192,0.75)</f>
        <v>-0.91241861566650795</v>
      </c>
      <c r="T199" s="50">
        <f>PERCENTILE(T4:T192,0.75)</f>
        <v>-0.8287991132671424</v>
      </c>
      <c r="U199" s="117"/>
      <c r="V199" s="110"/>
      <c r="W199" s="110"/>
      <c r="X199" s="110"/>
      <c r="Y199" s="109"/>
      <c r="Z199" s="109"/>
      <c r="AA199" s="110"/>
      <c r="AB199" s="110"/>
      <c r="AC199" s="110"/>
      <c r="AD199" s="109"/>
      <c r="AE199" s="109"/>
      <c r="AF199" s="110"/>
      <c r="AG199" s="110"/>
      <c r="AH199" s="110"/>
      <c r="AI199" s="109"/>
      <c r="AJ199" s="109"/>
      <c r="AK199" s="110"/>
      <c r="AL199" s="110"/>
      <c r="AM199" s="110"/>
      <c r="AN199" s="109"/>
      <c r="AO199" s="109"/>
      <c r="AP199" s="27"/>
      <c r="AQ199" s="27"/>
      <c r="AR199" s="27"/>
      <c r="AS199" s="27"/>
      <c r="AT199" s="27"/>
      <c r="AU199" s="27"/>
      <c r="AV199" s="27"/>
      <c r="AW199" s="27"/>
      <c r="AX199" s="27"/>
      <c r="AY199" s="27"/>
      <c r="AZ199" s="27"/>
      <c r="BA199" s="27"/>
      <c r="BB199" s="27"/>
      <c r="BC199" s="27"/>
      <c r="BD199" s="27"/>
      <c r="BE199" s="27"/>
      <c r="BF199" s="27"/>
      <c r="BG199" s="27"/>
      <c r="BH199" s="27"/>
      <c r="BI199" s="27"/>
      <c r="BJ199" s="27"/>
      <c r="BK199" s="27"/>
      <c r="BL199" s="27"/>
      <c r="BM199" s="27"/>
      <c r="BN199" s="27"/>
      <c r="BO199" s="27"/>
      <c r="BP199" s="27"/>
      <c r="BQ199" s="27"/>
      <c r="BR199" s="27"/>
      <c r="BS199" s="27"/>
      <c r="BT199" s="27"/>
      <c r="BU199" s="27"/>
      <c r="BV199" s="27"/>
      <c r="BW199" s="27"/>
      <c r="BX199" s="27"/>
      <c r="BY199" s="27"/>
      <c r="BZ199" s="27"/>
      <c r="CA199" s="27"/>
      <c r="CB199" s="27"/>
      <c r="CC199" s="27"/>
      <c r="CD199" s="27"/>
      <c r="CE199" s="27"/>
      <c r="CF199" s="27"/>
      <c r="CG199" s="27"/>
      <c r="CH199" s="27"/>
      <c r="CI199" s="27"/>
      <c r="CJ199" s="27"/>
      <c r="CK199" s="27"/>
      <c r="CL199" s="27"/>
      <c r="CM199" s="27"/>
      <c r="CN199" s="27"/>
      <c r="CO199" s="27"/>
      <c r="CP199" s="27"/>
      <c r="CQ199" s="27"/>
      <c r="CR199" s="27"/>
      <c r="CS199" s="27"/>
      <c r="CT199" s="27"/>
      <c r="CU199" s="27"/>
      <c r="CV199" s="27"/>
      <c r="CW199" s="27"/>
      <c r="CX199" s="27"/>
      <c r="CY199" s="27"/>
      <c r="CZ199" s="27"/>
      <c r="DA199" s="27"/>
      <c r="DB199" s="27"/>
      <c r="DC199" s="27"/>
      <c r="DD199" s="27"/>
      <c r="DE199" s="27"/>
      <c r="DF199" s="27"/>
      <c r="DG199" s="27"/>
      <c r="DH199" s="27"/>
      <c r="DI199" s="27"/>
      <c r="DJ199" s="27"/>
      <c r="DK199" s="27"/>
      <c r="DL199" s="27"/>
      <c r="DM199" s="27"/>
      <c r="DN199" s="27"/>
      <c r="DO199" s="27"/>
      <c r="DP199" s="27"/>
      <c r="DQ199" s="27"/>
      <c r="DR199" s="27"/>
      <c r="DS199" s="27"/>
      <c r="DT199" s="27"/>
      <c r="DU199" s="27"/>
      <c r="DV199" s="27"/>
      <c r="DW199" s="27"/>
      <c r="DX199" s="27"/>
    </row>
    <row r="200" spans="1:128" x14ac:dyDescent="0.25">
      <c r="P200" s="49" t="s">
        <v>57</v>
      </c>
      <c r="Q200" s="24">
        <f>(Q199-Q198)/1.349</f>
        <v>2.6452273614629829</v>
      </c>
      <c r="R200" s="24">
        <f t="shared" ref="R200:T200" si="90">(R199-R198)/1.349</f>
        <v>9.1158523160481728</v>
      </c>
      <c r="S200" s="24">
        <f t="shared" si="90"/>
        <v>4.3543741504391189</v>
      </c>
      <c r="T200" s="50">
        <f t="shared" si="90"/>
        <v>4.4339463948408708</v>
      </c>
      <c r="AP200" s="54"/>
    </row>
    <row r="201" spans="1:128" ht="13.8" thickBot="1" x14ac:dyDescent="0.3">
      <c r="P201" s="51"/>
      <c r="Q201" s="40"/>
      <c r="R201" s="40"/>
      <c r="S201" s="40"/>
      <c r="T201" s="52"/>
      <c r="AP201" s="54"/>
    </row>
    <row r="202" spans="1:128" x14ac:dyDescent="0.25">
      <c r="Q202" s="24"/>
      <c r="R202" s="24"/>
      <c r="S202" s="24"/>
      <c r="T202" s="24"/>
    </row>
    <row r="203" spans="1:128" x14ac:dyDescent="0.25">
      <c r="O203" s="189" t="s">
        <v>76</v>
      </c>
      <c r="P203" s="111" t="s">
        <v>74</v>
      </c>
      <c r="Q203" s="112">
        <f>MAX(Q4:Q192)</f>
        <v>38.591549295774641</v>
      </c>
      <c r="R203" s="112">
        <f>MAX(R4:R192)</f>
        <v>61.616161616161605</v>
      </c>
      <c r="S203" s="112">
        <f>MAX(S4:S192)</f>
        <v>34.521768940692496</v>
      </c>
      <c r="T203" s="112">
        <f>MAX(T4:T192)</f>
        <v>34.612772010771295</v>
      </c>
    </row>
    <row r="204" spans="1:128" x14ac:dyDescent="0.25">
      <c r="O204" s="189"/>
      <c r="P204" s="111" t="s">
        <v>75</v>
      </c>
      <c r="Q204" s="112">
        <f>MIN(Q4:Q192)</f>
        <v>-41.324554608830361</v>
      </c>
      <c r="R204" s="112">
        <f>MIN(R4:R192)</f>
        <v>-94.623655913978482</v>
      </c>
      <c r="S204" s="112">
        <f>MIN(S4:S192)</f>
        <v>-46.368715083798882</v>
      </c>
      <c r="T204" s="112">
        <f>MIN(T4:T192)</f>
        <v>-47.524771202249525</v>
      </c>
    </row>
    <row r="205" spans="1:128" x14ac:dyDescent="0.25">
      <c r="Q205" s="24"/>
      <c r="R205" s="24"/>
      <c r="S205" s="24"/>
      <c r="T205" s="24"/>
    </row>
    <row r="206" spans="1:128" x14ac:dyDescent="0.25">
      <c r="Q206" s="24"/>
      <c r="R206" s="24"/>
      <c r="S206" s="24"/>
      <c r="T206" s="24"/>
    </row>
    <row r="207" spans="1:128" x14ac:dyDescent="0.25">
      <c r="Q207" s="24"/>
      <c r="R207" s="24"/>
      <c r="S207" s="24"/>
      <c r="T207" s="24"/>
    </row>
    <row r="208" spans="1:128" x14ac:dyDescent="0.25">
      <c r="Q208" s="24"/>
      <c r="R208" s="24"/>
      <c r="S208" s="24"/>
      <c r="T208" s="24"/>
    </row>
    <row r="209" spans="17:20" x14ac:dyDescent="0.25">
      <c r="Q209" s="24"/>
      <c r="R209" s="24"/>
      <c r="S209" s="24"/>
      <c r="T209" s="24"/>
    </row>
  </sheetData>
  <mergeCells count="5">
    <mergeCell ref="O203:O204"/>
    <mergeCell ref="AK2:AO2"/>
    <mergeCell ref="V2:Z2"/>
    <mergeCell ref="AA2:AE2"/>
    <mergeCell ref="AF2:AJ2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6600"/>
  </sheetPr>
  <dimension ref="A1:FN367"/>
  <sheetViews>
    <sheetView workbookViewId="0">
      <selection activeCell="AZ1" sqref="AZ1"/>
    </sheetView>
  </sheetViews>
  <sheetFormatPr defaultColWidth="9.109375" defaultRowHeight="13.2" x14ac:dyDescent="0.25"/>
  <cols>
    <col min="1" max="1" width="5" style="1" bestFit="1" customWidth="1"/>
    <col min="2" max="2" width="11.44140625" style="46" bestFit="1" customWidth="1"/>
    <col min="3" max="3" width="10.44140625" style="1" bestFit="1" customWidth="1"/>
    <col min="4" max="8" width="9.33203125" style="32" customWidth="1"/>
    <col min="9" max="9" width="10.6640625" style="41" bestFit="1" customWidth="1"/>
    <col min="10" max="10" width="7.6640625" style="109" bestFit="1" customWidth="1"/>
    <col min="11" max="11" width="10.6640625" style="109" bestFit="1" customWidth="1"/>
    <col min="12" max="12" width="11.33203125" style="109" bestFit="1" customWidth="1"/>
    <col min="13" max="13" width="7.6640625" style="109" bestFit="1" customWidth="1"/>
    <col min="14" max="14" width="10.6640625" style="109" bestFit="1" customWidth="1"/>
    <col min="15" max="15" width="11.33203125" style="109" bestFit="1" customWidth="1"/>
    <col min="16" max="16" width="7.6640625" style="109" bestFit="1" customWidth="1"/>
    <col min="17" max="17" width="10.6640625" style="109" bestFit="1" customWidth="1"/>
    <col min="18" max="18" width="11.33203125" style="109" bestFit="1" customWidth="1"/>
    <col min="19" max="19" width="7.6640625" style="109" bestFit="1" customWidth="1"/>
    <col min="20" max="20" width="10.6640625" style="109" bestFit="1" customWidth="1"/>
    <col min="21" max="21" width="11.33203125" style="109" bestFit="1" customWidth="1"/>
    <col min="22" max="22" width="7.6640625" style="109" bestFit="1" customWidth="1"/>
    <col min="23" max="23" width="10.6640625" style="109" bestFit="1" customWidth="1"/>
    <col min="24" max="24" width="11.33203125" style="109" bestFit="1" customWidth="1"/>
    <col min="25" max="157" width="9.109375" style="27"/>
    <col min="158" max="170" width="9.109375" style="38"/>
    <col min="171" max="16384" width="9.109375" style="1"/>
  </cols>
  <sheetData>
    <row r="1" spans="1:170" s="4" customFormat="1" x14ac:dyDescent="0.25">
      <c r="A1" s="28"/>
      <c r="B1" s="42"/>
      <c r="C1" s="29"/>
      <c r="D1" s="61" t="s">
        <v>0</v>
      </c>
      <c r="E1" s="61" t="s">
        <v>0</v>
      </c>
      <c r="F1" s="61" t="s">
        <v>0</v>
      </c>
      <c r="G1" s="61" t="s">
        <v>0</v>
      </c>
      <c r="H1" s="61" t="s">
        <v>0</v>
      </c>
      <c r="I1" s="29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</row>
    <row r="2" spans="1:170" s="3" customFormat="1" x14ac:dyDescent="0.25">
      <c r="A2" s="28" t="s">
        <v>7</v>
      </c>
      <c r="B2" s="42" t="s">
        <v>53</v>
      </c>
      <c r="C2" s="28" t="s">
        <v>48</v>
      </c>
      <c r="D2" s="56" t="s">
        <v>40</v>
      </c>
      <c r="E2" s="56" t="s">
        <v>41</v>
      </c>
      <c r="F2" s="56" t="s">
        <v>42</v>
      </c>
      <c r="G2" s="56" t="s">
        <v>43</v>
      </c>
      <c r="H2" s="56" t="s">
        <v>44</v>
      </c>
      <c r="I2" s="28"/>
      <c r="J2" s="191" t="s">
        <v>40</v>
      </c>
      <c r="K2" s="191"/>
      <c r="L2" s="191"/>
      <c r="M2" s="191" t="s">
        <v>41</v>
      </c>
      <c r="N2" s="191"/>
      <c r="O2" s="191"/>
      <c r="P2" s="191" t="s">
        <v>42</v>
      </c>
      <c r="Q2" s="191"/>
      <c r="R2" s="191"/>
      <c r="S2" s="191" t="s">
        <v>43</v>
      </c>
      <c r="T2" s="191"/>
      <c r="U2" s="191"/>
      <c r="V2" s="191" t="s">
        <v>44</v>
      </c>
      <c r="W2" s="191"/>
      <c r="X2" s="191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8"/>
      <c r="FB2" s="28"/>
      <c r="FC2" s="28"/>
      <c r="FD2" s="28"/>
      <c r="FE2" s="28"/>
      <c r="FF2" s="28"/>
      <c r="FG2" s="28"/>
      <c r="FH2" s="28"/>
      <c r="FI2" s="28"/>
      <c r="FJ2" s="28"/>
      <c r="FK2" s="28"/>
      <c r="FL2" s="28"/>
      <c r="FM2" s="28"/>
      <c r="FN2" s="28"/>
    </row>
    <row r="3" spans="1:170" s="3" customFormat="1" ht="13.8" thickBot="1" x14ac:dyDescent="0.3">
      <c r="A3" s="30"/>
      <c r="B3" s="43"/>
      <c r="C3" s="30"/>
      <c r="D3" s="62" t="s">
        <v>22</v>
      </c>
      <c r="E3" s="62" t="s">
        <v>22</v>
      </c>
      <c r="F3" s="62" t="s">
        <v>22</v>
      </c>
      <c r="G3" s="62" t="s">
        <v>22</v>
      </c>
      <c r="H3" s="62" t="s">
        <v>22</v>
      </c>
      <c r="I3" s="28"/>
      <c r="J3" s="108" t="s">
        <v>23</v>
      </c>
      <c r="K3" s="108" t="s">
        <v>58</v>
      </c>
      <c r="L3" s="108" t="s">
        <v>59</v>
      </c>
      <c r="M3" s="108" t="s">
        <v>23</v>
      </c>
      <c r="N3" s="108" t="s">
        <v>58</v>
      </c>
      <c r="O3" s="108" t="s">
        <v>59</v>
      </c>
      <c r="P3" s="108" t="s">
        <v>23</v>
      </c>
      <c r="Q3" s="108" t="s">
        <v>58</v>
      </c>
      <c r="R3" s="108" t="s">
        <v>59</v>
      </c>
      <c r="S3" s="108" t="s">
        <v>23</v>
      </c>
      <c r="T3" s="108" t="s">
        <v>58</v>
      </c>
      <c r="U3" s="108" t="s">
        <v>59</v>
      </c>
      <c r="V3" s="108" t="s">
        <v>23</v>
      </c>
      <c r="W3" s="108" t="s">
        <v>58</v>
      </c>
      <c r="X3" s="108" t="s">
        <v>59</v>
      </c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</row>
    <row r="4" spans="1:170" s="5" customFormat="1" x14ac:dyDescent="0.25">
      <c r="A4" s="22" t="s">
        <v>39</v>
      </c>
      <c r="B4" s="44" t="s">
        <v>63</v>
      </c>
      <c r="C4" s="23">
        <v>7</v>
      </c>
      <c r="D4" s="58"/>
      <c r="E4" s="58"/>
      <c r="F4" s="58"/>
      <c r="G4" s="58"/>
      <c r="H4" s="58"/>
      <c r="I4" s="27"/>
      <c r="J4" s="109">
        <f t="shared" ref="J4:J24" si="0">$D$27</f>
        <v>13.65</v>
      </c>
      <c r="K4" s="109">
        <f t="shared" ref="K4:K24" si="1">($D$27)-(3*$D$30)</f>
        <v>-14.203965900667159</v>
      </c>
      <c r="L4" s="109">
        <f t="shared" ref="L4:L24" si="2">($D$27)+(3*$D$30)</f>
        <v>41.503965900667161</v>
      </c>
      <c r="M4" s="109">
        <f t="shared" ref="M4:M24" si="3">$E$27</f>
        <v>23.4</v>
      </c>
      <c r="N4" s="109">
        <f t="shared" ref="N4:N24" si="4">($E$27)-(3*$E$30)</f>
        <v>10.946330615270567</v>
      </c>
      <c r="O4" s="109">
        <f t="shared" ref="O4:O24" si="5">($E$27)+(3*$E$30)</f>
        <v>35.853669384729429</v>
      </c>
      <c r="P4" s="109">
        <f t="shared" ref="P4:P24" si="6">$F$27</f>
        <v>31.5</v>
      </c>
      <c r="Q4" s="109">
        <f t="shared" ref="Q4:Q24" si="7">($F$27)-(3*$F$30)</f>
        <v>13.041882876204603</v>
      </c>
      <c r="R4" s="109">
        <f t="shared" ref="R4:R24" si="8">($F$27)+(3*$F$30)</f>
        <v>49.958117123795397</v>
      </c>
      <c r="S4" s="109">
        <f t="shared" ref="S4:S24" si="9">$G$27</f>
        <v>45.6</v>
      </c>
      <c r="T4" s="109">
        <f t="shared" ref="T4:T24" si="10">($G$27)-(3*$G$30)</f>
        <v>18.246404744255013</v>
      </c>
      <c r="U4" s="109">
        <f t="shared" ref="U4:U24" si="11">($G$27)+(3*$G$30)</f>
        <v>72.953595255744986</v>
      </c>
      <c r="V4" s="109">
        <f t="shared" ref="V4:V24" si="12">$H$27</f>
        <v>74</v>
      </c>
      <c r="W4" s="109">
        <f t="shared" ref="W4:W24" si="13">($H$27)-(3*$H$30)</f>
        <v>48.870274277242402</v>
      </c>
      <c r="X4" s="109">
        <f t="shared" ref="X4:X24" si="14">($H$27)+(3*$H$30)</f>
        <v>99.129725722757598</v>
      </c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</row>
    <row r="5" spans="1:170" s="5" customFormat="1" x14ac:dyDescent="0.25">
      <c r="A5" s="22" t="s">
        <v>39</v>
      </c>
      <c r="B5" s="44" t="s">
        <v>63</v>
      </c>
      <c r="C5" s="23">
        <v>8</v>
      </c>
      <c r="D5" s="58"/>
      <c r="E5" s="58"/>
      <c r="F5" s="58"/>
      <c r="G5" s="58"/>
      <c r="H5" s="58"/>
      <c r="I5" s="27"/>
      <c r="J5" s="109">
        <f t="shared" si="0"/>
        <v>13.65</v>
      </c>
      <c r="K5" s="109">
        <f t="shared" si="1"/>
        <v>-14.203965900667159</v>
      </c>
      <c r="L5" s="109">
        <f t="shared" si="2"/>
        <v>41.503965900667161</v>
      </c>
      <c r="M5" s="109">
        <f t="shared" si="3"/>
        <v>23.4</v>
      </c>
      <c r="N5" s="109">
        <f t="shared" si="4"/>
        <v>10.946330615270567</v>
      </c>
      <c r="O5" s="109">
        <f t="shared" si="5"/>
        <v>35.853669384729429</v>
      </c>
      <c r="P5" s="109">
        <f t="shared" si="6"/>
        <v>31.5</v>
      </c>
      <c r="Q5" s="109">
        <f t="shared" si="7"/>
        <v>13.041882876204603</v>
      </c>
      <c r="R5" s="109">
        <f t="shared" si="8"/>
        <v>49.958117123795397</v>
      </c>
      <c r="S5" s="109">
        <f t="shared" si="9"/>
        <v>45.6</v>
      </c>
      <c r="T5" s="109">
        <f t="shared" si="10"/>
        <v>18.246404744255013</v>
      </c>
      <c r="U5" s="109">
        <f t="shared" si="11"/>
        <v>72.953595255744986</v>
      </c>
      <c r="V5" s="109">
        <f t="shared" si="12"/>
        <v>74</v>
      </c>
      <c r="W5" s="109">
        <f t="shared" si="13"/>
        <v>48.870274277242402</v>
      </c>
      <c r="X5" s="109">
        <f t="shared" si="14"/>
        <v>99.129725722757598</v>
      </c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</row>
    <row r="6" spans="1:170" s="5" customFormat="1" x14ac:dyDescent="0.25">
      <c r="A6" s="22" t="s">
        <v>39</v>
      </c>
      <c r="B6" s="44" t="s">
        <v>63</v>
      </c>
      <c r="C6" s="23">
        <v>9</v>
      </c>
      <c r="D6" s="58"/>
      <c r="E6" s="58"/>
      <c r="F6" s="58"/>
      <c r="G6" s="58"/>
      <c r="H6" s="58"/>
      <c r="I6" s="27"/>
      <c r="J6" s="109">
        <f t="shared" si="0"/>
        <v>13.65</v>
      </c>
      <c r="K6" s="109">
        <f t="shared" si="1"/>
        <v>-14.203965900667159</v>
      </c>
      <c r="L6" s="109">
        <f t="shared" si="2"/>
        <v>41.503965900667161</v>
      </c>
      <c r="M6" s="109">
        <f t="shared" si="3"/>
        <v>23.4</v>
      </c>
      <c r="N6" s="109">
        <f t="shared" si="4"/>
        <v>10.946330615270567</v>
      </c>
      <c r="O6" s="109">
        <f t="shared" si="5"/>
        <v>35.853669384729429</v>
      </c>
      <c r="P6" s="109">
        <f t="shared" si="6"/>
        <v>31.5</v>
      </c>
      <c r="Q6" s="109">
        <f t="shared" si="7"/>
        <v>13.041882876204603</v>
      </c>
      <c r="R6" s="109">
        <f t="shared" si="8"/>
        <v>49.958117123795397</v>
      </c>
      <c r="S6" s="109">
        <f t="shared" si="9"/>
        <v>45.6</v>
      </c>
      <c r="T6" s="109">
        <f t="shared" si="10"/>
        <v>18.246404744255013</v>
      </c>
      <c r="U6" s="109">
        <f t="shared" si="11"/>
        <v>72.953595255744986</v>
      </c>
      <c r="V6" s="109">
        <f t="shared" si="12"/>
        <v>74</v>
      </c>
      <c r="W6" s="109">
        <f t="shared" si="13"/>
        <v>48.870274277242402</v>
      </c>
      <c r="X6" s="109">
        <f t="shared" si="14"/>
        <v>99.129725722757598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</row>
    <row r="7" spans="1:170" s="5" customFormat="1" x14ac:dyDescent="0.25">
      <c r="A7" s="22" t="s">
        <v>14</v>
      </c>
      <c r="B7" s="44" t="s">
        <v>112</v>
      </c>
      <c r="C7" s="23">
        <v>7</v>
      </c>
      <c r="D7" s="122">
        <v>7</v>
      </c>
      <c r="E7" s="121">
        <v>23.4</v>
      </c>
      <c r="F7" s="121">
        <v>36.299999999999997</v>
      </c>
      <c r="G7" s="122">
        <v>54</v>
      </c>
      <c r="H7" s="122">
        <v>78.2</v>
      </c>
      <c r="I7" s="27"/>
      <c r="J7" s="109">
        <f t="shared" si="0"/>
        <v>13.65</v>
      </c>
      <c r="K7" s="109">
        <f t="shared" si="1"/>
        <v>-14.203965900667159</v>
      </c>
      <c r="L7" s="109">
        <f t="shared" si="2"/>
        <v>41.503965900667161</v>
      </c>
      <c r="M7" s="109">
        <f t="shared" si="3"/>
        <v>23.4</v>
      </c>
      <c r="N7" s="109">
        <f t="shared" si="4"/>
        <v>10.946330615270567</v>
      </c>
      <c r="O7" s="109">
        <f t="shared" si="5"/>
        <v>35.853669384729429</v>
      </c>
      <c r="P7" s="109">
        <f t="shared" si="6"/>
        <v>31.5</v>
      </c>
      <c r="Q7" s="109">
        <f t="shared" si="7"/>
        <v>13.041882876204603</v>
      </c>
      <c r="R7" s="109">
        <f t="shared" si="8"/>
        <v>49.958117123795397</v>
      </c>
      <c r="S7" s="109">
        <f t="shared" si="9"/>
        <v>45.6</v>
      </c>
      <c r="T7" s="109">
        <f t="shared" si="10"/>
        <v>18.246404744255013</v>
      </c>
      <c r="U7" s="109">
        <f t="shared" si="11"/>
        <v>72.953595255744986</v>
      </c>
      <c r="V7" s="109">
        <f t="shared" si="12"/>
        <v>74</v>
      </c>
      <c r="W7" s="109">
        <f t="shared" si="13"/>
        <v>48.870274277242402</v>
      </c>
      <c r="X7" s="109">
        <f t="shared" si="14"/>
        <v>99.129725722757598</v>
      </c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</row>
    <row r="8" spans="1:170" s="5" customFormat="1" x14ac:dyDescent="0.25">
      <c r="A8" s="22" t="s">
        <v>14</v>
      </c>
      <c r="B8" s="44" t="s">
        <v>112</v>
      </c>
      <c r="C8" s="23">
        <v>8</v>
      </c>
      <c r="D8" s="121">
        <v>7.4</v>
      </c>
      <c r="E8" s="121">
        <v>23.8</v>
      </c>
      <c r="F8" s="122">
        <v>36.9</v>
      </c>
      <c r="G8" s="121">
        <v>54.3</v>
      </c>
      <c r="H8" s="122">
        <v>78.7</v>
      </c>
      <c r="I8" s="27"/>
      <c r="J8" s="109">
        <f t="shared" si="0"/>
        <v>13.65</v>
      </c>
      <c r="K8" s="109">
        <f t="shared" si="1"/>
        <v>-14.203965900667159</v>
      </c>
      <c r="L8" s="109">
        <f t="shared" si="2"/>
        <v>41.503965900667161</v>
      </c>
      <c r="M8" s="109">
        <f t="shared" si="3"/>
        <v>23.4</v>
      </c>
      <c r="N8" s="109">
        <f t="shared" si="4"/>
        <v>10.946330615270567</v>
      </c>
      <c r="O8" s="109">
        <f t="shared" si="5"/>
        <v>35.853669384729429</v>
      </c>
      <c r="P8" s="109">
        <f t="shared" si="6"/>
        <v>31.5</v>
      </c>
      <c r="Q8" s="109">
        <f t="shared" si="7"/>
        <v>13.041882876204603</v>
      </c>
      <c r="R8" s="109">
        <f t="shared" si="8"/>
        <v>49.958117123795397</v>
      </c>
      <c r="S8" s="109">
        <f t="shared" si="9"/>
        <v>45.6</v>
      </c>
      <c r="T8" s="109">
        <f t="shared" si="10"/>
        <v>18.246404744255013</v>
      </c>
      <c r="U8" s="109">
        <f t="shared" si="11"/>
        <v>72.953595255744986</v>
      </c>
      <c r="V8" s="109">
        <f t="shared" si="12"/>
        <v>74</v>
      </c>
      <c r="W8" s="109">
        <f t="shared" si="13"/>
        <v>48.870274277242402</v>
      </c>
      <c r="X8" s="109">
        <f t="shared" si="14"/>
        <v>99.129725722757598</v>
      </c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</row>
    <row r="9" spans="1:170" s="5" customFormat="1" x14ac:dyDescent="0.25">
      <c r="A9" s="22" t="s">
        <v>14</v>
      </c>
      <c r="B9" s="44" t="s">
        <v>112</v>
      </c>
      <c r="C9" s="23">
        <v>9</v>
      </c>
      <c r="D9" s="122">
        <v>9.3000000000000007</v>
      </c>
      <c r="E9" s="122">
        <v>19.5</v>
      </c>
      <c r="F9" s="121">
        <v>34.9</v>
      </c>
      <c r="G9" s="121">
        <v>58.5</v>
      </c>
      <c r="H9" s="122">
        <v>80</v>
      </c>
      <c r="I9" s="118"/>
      <c r="J9" s="109">
        <f t="shared" si="0"/>
        <v>13.65</v>
      </c>
      <c r="K9" s="109">
        <f t="shared" si="1"/>
        <v>-14.203965900667159</v>
      </c>
      <c r="L9" s="109">
        <f t="shared" si="2"/>
        <v>41.503965900667161</v>
      </c>
      <c r="M9" s="109">
        <f t="shared" si="3"/>
        <v>23.4</v>
      </c>
      <c r="N9" s="109">
        <f t="shared" si="4"/>
        <v>10.946330615270567</v>
      </c>
      <c r="O9" s="109">
        <f t="shared" si="5"/>
        <v>35.853669384729429</v>
      </c>
      <c r="P9" s="109">
        <f t="shared" si="6"/>
        <v>31.5</v>
      </c>
      <c r="Q9" s="109">
        <f t="shared" si="7"/>
        <v>13.041882876204603</v>
      </c>
      <c r="R9" s="109">
        <f t="shared" si="8"/>
        <v>49.958117123795397</v>
      </c>
      <c r="S9" s="109">
        <f t="shared" si="9"/>
        <v>45.6</v>
      </c>
      <c r="T9" s="109">
        <f t="shared" si="10"/>
        <v>18.246404744255013</v>
      </c>
      <c r="U9" s="109">
        <f t="shared" si="11"/>
        <v>72.953595255744986</v>
      </c>
      <c r="V9" s="109">
        <f t="shared" si="12"/>
        <v>74</v>
      </c>
      <c r="W9" s="109">
        <f t="shared" si="13"/>
        <v>48.870274277242402</v>
      </c>
      <c r="X9" s="109">
        <f t="shared" si="14"/>
        <v>99.129725722757598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</row>
    <row r="10" spans="1:170" s="5" customFormat="1" x14ac:dyDescent="0.25">
      <c r="A10" s="22" t="s">
        <v>15</v>
      </c>
      <c r="B10" s="44" t="s">
        <v>64</v>
      </c>
      <c r="C10" s="23">
        <v>7</v>
      </c>
      <c r="D10" s="58"/>
      <c r="E10" s="58"/>
      <c r="F10" s="58"/>
      <c r="G10" s="58"/>
      <c r="H10" s="58"/>
      <c r="I10" s="27"/>
      <c r="J10" s="109">
        <f t="shared" si="0"/>
        <v>13.65</v>
      </c>
      <c r="K10" s="109">
        <f t="shared" si="1"/>
        <v>-14.203965900667159</v>
      </c>
      <c r="L10" s="109">
        <f t="shared" si="2"/>
        <v>41.503965900667161</v>
      </c>
      <c r="M10" s="109">
        <f t="shared" si="3"/>
        <v>23.4</v>
      </c>
      <c r="N10" s="109">
        <f t="shared" si="4"/>
        <v>10.946330615270567</v>
      </c>
      <c r="O10" s="109">
        <f t="shared" si="5"/>
        <v>35.853669384729429</v>
      </c>
      <c r="P10" s="109">
        <f t="shared" si="6"/>
        <v>31.5</v>
      </c>
      <c r="Q10" s="109">
        <f t="shared" si="7"/>
        <v>13.041882876204603</v>
      </c>
      <c r="R10" s="109">
        <f t="shared" si="8"/>
        <v>49.958117123795397</v>
      </c>
      <c r="S10" s="109">
        <f t="shared" si="9"/>
        <v>45.6</v>
      </c>
      <c r="T10" s="109">
        <f t="shared" si="10"/>
        <v>18.246404744255013</v>
      </c>
      <c r="U10" s="109">
        <f t="shared" si="11"/>
        <v>72.953595255744986</v>
      </c>
      <c r="V10" s="109">
        <f t="shared" si="12"/>
        <v>74</v>
      </c>
      <c r="W10" s="109">
        <f t="shared" si="13"/>
        <v>48.870274277242402</v>
      </c>
      <c r="X10" s="109">
        <f t="shared" si="14"/>
        <v>99.129725722757598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</row>
    <row r="11" spans="1:170" s="5" customFormat="1" x14ac:dyDescent="0.25">
      <c r="A11" s="22" t="s">
        <v>15</v>
      </c>
      <c r="B11" s="44" t="s">
        <v>64</v>
      </c>
      <c r="C11" s="23">
        <v>8</v>
      </c>
      <c r="D11" s="58">
        <v>53.5</v>
      </c>
      <c r="E11" s="58">
        <v>54.9</v>
      </c>
      <c r="F11" s="58">
        <v>61.5</v>
      </c>
      <c r="G11" s="58">
        <v>64.3</v>
      </c>
      <c r="H11" s="58">
        <v>81.5</v>
      </c>
      <c r="I11" s="27"/>
      <c r="J11" s="109">
        <f t="shared" si="0"/>
        <v>13.65</v>
      </c>
      <c r="K11" s="109">
        <f t="shared" si="1"/>
        <v>-14.203965900667159</v>
      </c>
      <c r="L11" s="109">
        <f t="shared" si="2"/>
        <v>41.503965900667161</v>
      </c>
      <c r="M11" s="109">
        <f t="shared" si="3"/>
        <v>23.4</v>
      </c>
      <c r="N11" s="109">
        <f t="shared" si="4"/>
        <v>10.946330615270567</v>
      </c>
      <c r="O11" s="109">
        <f t="shared" si="5"/>
        <v>35.853669384729429</v>
      </c>
      <c r="P11" s="109">
        <f t="shared" si="6"/>
        <v>31.5</v>
      </c>
      <c r="Q11" s="109">
        <f t="shared" si="7"/>
        <v>13.041882876204603</v>
      </c>
      <c r="R11" s="109">
        <f t="shared" si="8"/>
        <v>49.958117123795397</v>
      </c>
      <c r="S11" s="109">
        <f t="shared" si="9"/>
        <v>45.6</v>
      </c>
      <c r="T11" s="109">
        <f t="shared" si="10"/>
        <v>18.246404744255013</v>
      </c>
      <c r="U11" s="109">
        <f t="shared" si="11"/>
        <v>72.953595255744986</v>
      </c>
      <c r="V11" s="109">
        <f t="shared" si="12"/>
        <v>74</v>
      </c>
      <c r="W11" s="109">
        <f t="shared" si="13"/>
        <v>48.870274277242402</v>
      </c>
      <c r="X11" s="109">
        <f t="shared" si="14"/>
        <v>99.129725722757598</v>
      </c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</row>
    <row r="12" spans="1:170" s="5" customFormat="1" x14ac:dyDescent="0.25">
      <c r="A12" s="22" t="s">
        <v>15</v>
      </c>
      <c r="B12" s="44" t="s">
        <v>64</v>
      </c>
      <c r="C12" s="23">
        <v>9</v>
      </c>
      <c r="D12" s="58"/>
      <c r="E12" s="58"/>
      <c r="F12" s="58"/>
      <c r="G12" s="58"/>
      <c r="H12" s="58"/>
      <c r="I12" s="27"/>
      <c r="J12" s="109">
        <f t="shared" si="0"/>
        <v>13.65</v>
      </c>
      <c r="K12" s="109">
        <f t="shared" si="1"/>
        <v>-14.203965900667159</v>
      </c>
      <c r="L12" s="109">
        <f t="shared" si="2"/>
        <v>41.503965900667161</v>
      </c>
      <c r="M12" s="109">
        <f t="shared" si="3"/>
        <v>23.4</v>
      </c>
      <c r="N12" s="109">
        <f t="shared" si="4"/>
        <v>10.946330615270567</v>
      </c>
      <c r="O12" s="109">
        <f t="shared" si="5"/>
        <v>35.853669384729429</v>
      </c>
      <c r="P12" s="109">
        <f t="shared" si="6"/>
        <v>31.5</v>
      </c>
      <c r="Q12" s="109">
        <f t="shared" si="7"/>
        <v>13.041882876204603</v>
      </c>
      <c r="R12" s="109">
        <f t="shared" si="8"/>
        <v>49.958117123795397</v>
      </c>
      <c r="S12" s="109">
        <f t="shared" si="9"/>
        <v>45.6</v>
      </c>
      <c r="T12" s="109">
        <f t="shared" si="10"/>
        <v>18.246404744255013</v>
      </c>
      <c r="U12" s="109">
        <f t="shared" si="11"/>
        <v>72.953595255744986</v>
      </c>
      <c r="V12" s="109">
        <f t="shared" si="12"/>
        <v>74</v>
      </c>
      <c r="W12" s="109">
        <f t="shared" si="13"/>
        <v>48.870274277242402</v>
      </c>
      <c r="X12" s="109">
        <f t="shared" si="14"/>
        <v>99.129725722757598</v>
      </c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</row>
    <row r="13" spans="1:170" s="5" customFormat="1" x14ac:dyDescent="0.25">
      <c r="A13" s="22" t="s">
        <v>16</v>
      </c>
      <c r="B13" s="44" t="s">
        <v>65</v>
      </c>
      <c r="C13" s="23">
        <v>7</v>
      </c>
      <c r="D13" s="58"/>
      <c r="E13" s="58"/>
      <c r="F13" s="58"/>
      <c r="G13" s="58"/>
      <c r="H13" s="58"/>
      <c r="I13" s="27"/>
      <c r="J13" s="109">
        <f t="shared" si="0"/>
        <v>13.65</v>
      </c>
      <c r="K13" s="109">
        <f t="shared" si="1"/>
        <v>-14.203965900667159</v>
      </c>
      <c r="L13" s="109">
        <f t="shared" si="2"/>
        <v>41.503965900667161</v>
      </c>
      <c r="M13" s="109">
        <f t="shared" si="3"/>
        <v>23.4</v>
      </c>
      <c r="N13" s="109">
        <f t="shared" si="4"/>
        <v>10.946330615270567</v>
      </c>
      <c r="O13" s="109">
        <f t="shared" si="5"/>
        <v>35.853669384729429</v>
      </c>
      <c r="P13" s="109">
        <f t="shared" si="6"/>
        <v>31.5</v>
      </c>
      <c r="Q13" s="109">
        <f t="shared" si="7"/>
        <v>13.041882876204603</v>
      </c>
      <c r="R13" s="109">
        <f t="shared" si="8"/>
        <v>49.958117123795397</v>
      </c>
      <c r="S13" s="109">
        <f t="shared" si="9"/>
        <v>45.6</v>
      </c>
      <c r="T13" s="109">
        <f t="shared" si="10"/>
        <v>18.246404744255013</v>
      </c>
      <c r="U13" s="109">
        <f t="shared" si="11"/>
        <v>72.953595255744986</v>
      </c>
      <c r="V13" s="109">
        <f t="shared" si="12"/>
        <v>74</v>
      </c>
      <c r="W13" s="109">
        <f t="shared" si="13"/>
        <v>48.870274277242402</v>
      </c>
      <c r="X13" s="109">
        <f t="shared" si="14"/>
        <v>99.129725722757598</v>
      </c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</row>
    <row r="14" spans="1:170" s="5" customFormat="1" x14ac:dyDescent="0.25">
      <c r="A14" s="22" t="s">
        <v>16</v>
      </c>
      <c r="B14" s="44" t="s">
        <v>65</v>
      </c>
      <c r="C14" s="23">
        <v>8</v>
      </c>
      <c r="D14" s="58"/>
      <c r="E14" s="58"/>
      <c r="F14" s="58"/>
      <c r="G14" s="58"/>
      <c r="H14" s="58"/>
      <c r="I14" s="27"/>
      <c r="J14" s="109">
        <f t="shared" si="0"/>
        <v>13.65</v>
      </c>
      <c r="K14" s="109">
        <f t="shared" si="1"/>
        <v>-14.203965900667159</v>
      </c>
      <c r="L14" s="109">
        <f t="shared" si="2"/>
        <v>41.503965900667161</v>
      </c>
      <c r="M14" s="109">
        <f t="shared" si="3"/>
        <v>23.4</v>
      </c>
      <c r="N14" s="109">
        <f t="shared" si="4"/>
        <v>10.946330615270567</v>
      </c>
      <c r="O14" s="109">
        <f t="shared" si="5"/>
        <v>35.853669384729429</v>
      </c>
      <c r="P14" s="109">
        <f t="shared" si="6"/>
        <v>31.5</v>
      </c>
      <c r="Q14" s="109">
        <f t="shared" si="7"/>
        <v>13.041882876204603</v>
      </c>
      <c r="R14" s="109">
        <f t="shared" si="8"/>
        <v>49.958117123795397</v>
      </c>
      <c r="S14" s="109">
        <f t="shared" si="9"/>
        <v>45.6</v>
      </c>
      <c r="T14" s="109">
        <f t="shared" si="10"/>
        <v>18.246404744255013</v>
      </c>
      <c r="U14" s="109">
        <f t="shared" si="11"/>
        <v>72.953595255744986</v>
      </c>
      <c r="V14" s="109">
        <f t="shared" si="12"/>
        <v>74</v>
      </c>
      <c r="W14" s="109">
        <f t="shared" si="13"/>
        <v>48.870274277242402</v>
      </c>
      <c r="X14" s="109">
        <f t="shared" si="14"/>
        <v>99.129725722757598</v>
      </c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</row>
    <row r="15" spans="1:170" s="5" customFormat="1" x14ac:dyDescent="0.25">
      <c r="A15" s="22" t="s">
        <v>16</v>
      </c>
      <c r="B15" s="44" t="s">
        <v>65</v>
      </c>
      <c r="C15" s="23">
        <v>9</v>
      </c>
      <c r="D15" s="58">
        <v>21.2</v>
      </c>
      <c r="E15" s="58">
        <v>25.1</v>
      </c>
      <c r="F15" s="58">
        <v>31.5</v>
      </c>
      <c r="G15" s="58">
        <v>45.6</v>
      </c>
      <c r="H15" s="58">
        <v>74</v>
      </c>
      <c r="I15" s="27"/>
      <c r="J15" s="109">
        <f t="shared" si="0"/>
        <v>13.65</v>
      </c>
      <c r="K15" s="109">
        <f t="shared" si="1"/>
        <v>-14.203965900667159</v>
      </c>
      <c r="L15" s="109">
        <f t="shared" si="2"/>
        <v>41.503965900667161</v>
      </c>
      <c r="M15" s="109">
        <f t="shared" si="3"/>
        <v>23.4</v>
      </c>
      <c r="N15" s="109">
        <f t="shared" si="4"/>
        <v>10.946330615270567</v>
      </c>
      <c r="O15" s="109">
        <f t="shared" si="5"/>
        <v>35.853669384729429</v>
      </c>
      <c r="P15" s="109">
        <f t="shared" si="6"/>
        <v>31.5</v>
      </c>
      <c r="Q15" s="109">
        <f t="shared" si="7"/>
        <v>13.041882876204603</v>
      </c>
      <c r="R15" s="109">
        <f t="shared" si="8"/>
        <v>49.958117123795397</v>
      </c>
      <c r="S15" s="109">
        <f t="shared" si="9"/>
        <v>45.6</v>
      </c>
      <c r="T15" s="109">
        <f t="shared" si="10"/>
        <v>18.246404744255013</v>
      </c>
      <c r="U15" s="109">
        <f t="shared" si="11"/>
        <v>72.953595255744986</v>
      </c>
      <c r="V15" s="109">
        <f t="shared" si="12"/>
        <v>74</v>
      </c>
      <c r="W15" s="109">
        <f t="shared" si="13"/>
        <v>48.870274277242402</v>
      </c>
      <c r="X15" s="109">
        <f t="shared" si="14"/>
        <v>99.129725722757598</v>
      </c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</row>
    <row r="16" spans="1:170" s="5" customFormat="1" x14ac:dyDescent="0.25">
      <c r="A16" s="22" t="s">
        <v>17</v>
      </c>
      <c r="B16" s="44" t="s">
        <v>113</v>
      </c>
      <c r="C16" s="23">
        <v>7</v>
      </c>
      <c r="D16" s="60"/>
      <c r="E16" s="60"/>
      <c r="F16" s="60"/>
      <c r="G16" s="60"/>
      <c r="H16" s="60"/>
      <c r="I16" s="27"/>
      <c r="J16" s="109">
        <f t="shared" si="0"/>
        <v>13.65</v>
      </c>
      <c r="K16" s="109">
        <f t="shared" si="1"/>
        <v>-14.203965900667159</v>
      </c>
      <c r="L16" s="109">
        <f t="shared" si="2"/>
        <v>41.503965900667161</v>
      </c>
      <c r="M16" s="109">
        <f t="shared" si="3"/>
        <v>23.4</v>
      </c>
      <c r="N16" s="109">
        <f t="shared" si="4"/>
        <v>10.946330615270567</v>
      </c>
      <c r="O16" s="109">
        <f t="shared" si="5"/>
        <v>35.853669384729429</v>
      </c>
      <c r="P16" s="109">
        <f t="shared" si="6"/>
        <v>31.5</v>
      </c>
      <c r="Q16" s="109">
        <f t="shared" si="7"/>
        <v>13.041882876204603</v>
      </c>
      <c r="R16" s="109">
        <f t="shared" si="8"/>
        <v>49.958117123795397</v>
      </c>
      <c r="S16" s="109">
        <f t="shared" si="9"/>
        <v>45.6</v>
      </c>
      <c r="T16" s="109">
        <f t="shared" si="10"/>
        <v>18.246404744255013</v>
      </c>
      <c r="U16" s="109">
        <f t="shared" si="11"/>
        <v>72.953595255744986</v>
      </c>
      <c r="V16" s="109">
        <f t="shared" si="12"/>
        <v>74</v>
      </c>
      <c r="W16" s="109">
        <f t="shared" si="13"/>
        <v>48.870274277242402</v>
      </c>
      <c r="X16" s="109">
        <f t="shared" si="14"/>
        <v>99.129725722757598</v>
      </c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</row>
    <row r="17" spans="1:170" s="5" customFormat="1" x14ac:dyDescent="0.25">
      <c r="A17" s="22" t="s">
        <v>17</v>
      </c>
      <c r="B17" s="44" t="s">
        <v>113</v>
      </c>
      <c r="C17" s="23">
        <v>8</v>
      </c>
      <c r="D17" s="60"/>
      <c r="E17" s="60"/>
      <c r="F17" s="60"/>
      <c r="G17" s="60"/>
      <c r="H17" s="60"/>
      <c r="I17" s="27"/>
      <c r="J17" s="109">
        <f t="shared" si="0"/>
        <v>13.65</v>
      </c>
      <c r="K17" s="109">
        <f t="shared" si="1"/>
        <v>-14.203965900667159</v>
      </c>
      <c r="L17" s="109">
        <f t="shared" si="2"/>
        <v>41.503965900667161</v>
      </c>
      <c r="M17" s="109">
        <f t="shared" si="3"/>
        <v>23.4</v>
      </c>
      <c r="N17" s="109">
        <f t="shared" si="4"/>
        <v>10.946330615270567</v>
      </c>
      <c r="O17" s="109">
        <f t="shared" si="5"/>
        <v>35.853669384729429</v>
      </c>
      <c r="P17" s="109">
        <f t="shared" si="6"/>
        <v>31.5</v>
      </c>
      <c r="Q17" s="109">
        <f t="shared" si="7"/>
        <v>13.041882876204603</v>
      </c>
      <c r="R17" s="109">
        <f t="shared" si="8"/>
        <v>49.958117123795397</v>
      </c>
      <c r="S17" s="109">
        <f t="shared" si="9"/>
        <v>45.6</v>
      </c>
      <c r="T17" s="109">
        <f t="shared" si="10"/>
        <v>18.246404744255013</v>
      </c>
      <c r="U17" s="109">
        <f t="shared" si="11"/>
        <v>72.953595255744986</v>
      </c>
      <c r="V17" s="109">
        <f t="shared" si="12"/>
        <v>74</v>
      </c>
      <c r="W17" s="109">
        <f t="shared" si="13"/>
        <v>48.870274277242402</v>
      </c>
      <c r="X17" s="109">
        <f t="shared" si="14"/>
        <v>99.129725722757598</v>
      </c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</row>
    <row r="18" spans="1:170" s="5" customFormat="1" x14ac:dyDescent="0.25">
      <c r="A18" s="22" t="s">
        <v>17</v>
      </c>
      <c r="B18" s="44" t="s">
        <v>113</v>
      </c>
      <c r="C18" s="23">
        <v>9</v>
      </c>
      <c r="D18" s="60"/>
      <c r="E18" s="60"/>
      <c r="F18" s="60"/>
      <c r="G18" s="60"/>
      <c r="H18" s="60"/>
      <c r="I18" s="27"/>
      <c r="J18" s="109">
        <f t="shared" si="0"/>
        <v>13.65</v>
      </c>
      <c r="K18" s="109">
        <f t="shared" si="1"/>
        <v>-14.203965900667159</v>
      </c>
      <c r="L18" s="109">
        <f t="shared" si="2"/>
        <v>41.503965900667161</v>
      </c>
      <c r="M18" s="109">
        <f t="shared" si="3"/>
        <v>23.4</v>
      </c>
      <c r="N18" s="109">
        <f t="shared" si="4"/>
        <v>10.946330615270567</v>
      </c>
      <c r="O18" s="109">
        <f t="shared" si="5"/>
        <v>35.853669384729429</v>
      </c>
      <c r="P18" s="109">
        <f t="shared" si="6"/>
        <v>31.5</v>
      </c>
      <c r="Q18" s="109">
        <f t="shared" si="7"/>
        <v>13.041882876204603</v>
      </c>
      <c r="R18" s="109">
        <f t="shared" si="8"/>
        <v>49.958117123795397</v>
      </c>
      <c r="S18" s="109">
        <f t="shared" si="9"/>
        <v>45.6</v>
      </c>
      <c r="T18" s="109">
        <f t="shared" si="10"/>
        <v>18.246404744255013</v>
      </c>
      <c r="U18" s="109">
        <f t="shared" si="11"/>
        <v>72.953595255744986</v>
      </c>
      <c r="V18" s="109">
        <f t="shared" si="12"/>
        <v>74</v>
      </c>
      <c r="W18" s="109">
        <f t="shared" si="13"/>
        <v>48.870274277242402</v>
      </c>
      <c r="X18" s="109">
        <f t="shared" si="14"/>
        <v>99.129725722757598</v>
      </c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</row>
    <row r="19" spans="1:170" s="5" customFormat="1" x14ac:dyDescent="0.25">
      <c r="A19" s="22" t="s">
        <v>18</v>
      </c>
      <c r="B19" s="44" t="s">
        <v>66</v>
      </c>
      <c r="C19" s="23">
        <v>7</v>
      </c>
      <c r="D19" s="121"/>
      <c r="E19" s="121"/>
      <c r="F19" s="121"/>
      <c r="G19" s="121"/>
      <c r="H19" s="121"/>
      <c r="I19" s="118"/>
      <c r="J19" s="109">
        <f t="shared" si="0"/>
        <v>13.65</v>
      </c>
      <c r="K19" s="109">
        <f t="shared" si="1"/>
        <v>-14.203965900667159</v>
      </c>
      <c r="L19" s="109">
        <f t="shared" si="2"/>
        <v>41.503965900667161</v>
      </c>
      <c r="M19" s="109">
        <f t="shared" si="3"/>
        <v>23.4</v>
      </c>
      <c r="N19" s="109">
        <f t="shared" si="4"/>
        <v>10.946330615270567</v>
      </c>
      <c r="O19" s="109">
        <f t="shared" si="5"/>
        <v>35.853669384729429</v>
      </c>
      <c r="P19" s="109">
        <f t="shared" si="6"/>
        <v>31.5</v>
      </c>
      <c r="Q19" s="109">
        <f t="shared" si="7"/>
        <v>13.041882876204603</v>
      </c>
      <c r="R19" s="109">
        <f t="shared" si="8"/>
        <v>49.958117123795397</v>
      </c>
      <c r="S19" s="109">
        <f t="shared" si="9"/>
        <v>45.6</v>
      </c>
      <c r="T19" s="109">
        <f t="shared" si="10"/>
        <v>18.246404744255013</v>
      </c>
      <c r="U19" s="109">
        <f t="shared" si="11"/>
        <v>72.953595255744986</v>
      </c>
      <c r="V19" s="109">
        <f t="shared" si="12"/>
        <v>74</v>
      </c>
      <c r="W19" s="109">
        <f t="shared" si="13"/>
        <v>48.870274277242402</v>
      </c>
      <c r="X19" s="109">
        <f t="shared" si="14"/>
        <v>99.129725722757598</v>
      </c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</row>
    <row r="20" spans="1:170" s="5" customFormat="1" x14ac:dyDescent="0.25">
      <c r="A20" s="22" t="s">
        <v>18</v>
      </c>
      <c r="B20" s="44" t="s">
        <v>66</v>
      </c>
      <c r="C20" s="23">
        <v>8</v>
      </c>
      <c r="D20" s="58"/>
      <c r="E20" s="58"/>
      <c r="F20" s="58"/>
      <c r="G20" s="58"/>
      <c r="H20" s="58"/>
      <c r="I20" s="27"/>
      <c r="J20" s="109">
        <f t="shared" si="0"/>
        <v>13.65</v>
      </c>
      <c r="K20" s="109">
        <f t="shared" si="1"/>
        <v>-14.203965900667159</v>
      </c>
      <c r="L20" s="109">
        <f t="shared" si="2"/>
        <v>41.503965900667161</v>
      </c>
      <c r="M20" s="109">
        <f t="shared" si="3"/>
        <v>23.4</v>
      </c>
      <c r="N20" s="109">
        <f t="shared" si="4"/>
        <v>10.946330615270567</v>
      </c>
      <c r="O20" s="109">
        <f t="shared" si="5"/>
        <v>35.853669384729429</v>
      </c>
      <c r="P20" s="109">
        <f t="shared" si="6"/>
        <v>31.5</v>
      </c>
      <c r="Q20" s="109">
        <f t="shared" si="7"/>
        <v>13.041882876204603</v>
      </c>
      <c r="R20" s="109">
        <f t="shared" si="8"/>
        <v>49.958117123795397</v>
      </c>
      <c r="S20" s="109">
        <f t="shared" si="9"/>
        <v>45.6</v>
      </c>
      <c r="T20" s="109">
        <f t="shared" si="10"/>
        <v>18.246404744255013</v>
      </c>
      <c r="U20" s="109">
        <f t="shared" si="11"/>
        <v>72.953595255744986</v>
      </c>
      <c r="V20" s="109">
        <f t="shared" si="12"/>
        <v>74</v>
      </c>
      <c r="W20" s="109">
        <f t="shared" si="13"/>
        <v>48.870274277242402</v>
      </c>
      <c r="X20" s="109">
        <f t="shared" si="14"/>
        <v>99.129725722757598</v>
      </c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</row>
    <row r="21" spans="1:170" s="5" customFormat="1" x14ac:dyDescent="0.25">
      <c r="A21" s="22" t="s">
        <v>18</v>
      </c>
      <c r="B21" s="44" t="s">
        <v>66</v>
      </c>
      <c r="C21" s="23">
        <v>9</v>
      </c>
      <c r="D21" s="58">
        <v>18</v>
      </c>
      <c r="E21" s="58">
        <v>25.2</v>
      </c>
      <c r="F21" s="58">
        <v>31.3</v>
      </c>
      <c r="G21" s="58">
        <v>44.6</v>
      </c>
      <c r="H21" s="58">
        <v>68.099999999999994</v>
      </c>
      <c r="I21" s="27"/>
      <c r="J21" s="109">
        <f t="shared" si="0"/>
        <v>13.65</v>
      </c>
      <c r="K21" s="109">
        <f t="shared" si="1"/>
        <v>-14.203965900667159</v>
      </c>
      <c r="L21" s="109">
        <f t="shared" si="2"/>
        <v>41.503965900667161</v>
      </c>
      <c r="M21" s="109">
        <f t="shared" si="3"/>
        <v>23.4</v>
      </c>
      <c r="N21" s="109">
        <f t="shared" si="4"/>
        <v>10.946330615270567</v>
      </c>
      <c r="O21" s="109">
        <f t="shared" si="5"/>
        <v>35.853669384729429</v>
      </c>
      <c r="P21" s="109">
        <f t="shared" si="6"/>
        <v>31.5</v>
      </c>
      <c r="Q21" s="109">
        <f t="shared" si="7"/>
        <v>13.041882876204603</v>
      </c>
      <c r="R21" s="109">
        <f t="shared" si="8"/>
        <v>49.958117123795397</v>
      </c>
      <c r="S21" s="109">
        <f t="shared" si="9"/>
        <v>45.6</v>
      </c>
      <c r="T21" s="109">
        <f t="shared" si="10"/>
        <v>18.246404744255013</v>
      </c>
      <c r="U21" s="109">
        <f t="shared" si="11"/>
        <v>72.953595255744986</v>
      </c>
      <c r="V21" s="109">
        <f t="shared" si="12"/>
        <v>74</v>
      </c>
      <c r="W21" s="109">
        <f t="shared" si="13"/>
        <v>48.870274277242402</v>
      </c>
      <c r="X21" s="109">
        <f t="shared" si="14"/>
        <v>99.129725722757598</v>
      </c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</row>
    <row r="22" spans="1:170" s="5" customFormat="1" x14ac:dyDescent="0.25">
      <c r="A22" s="125" t="s">
        <v>130</v>
      </c>
      <c r="B22" s="128" t="s">
        <v>67</v>
      </c>
      <c r="C22" s="23">
        <v>7</v>
      </c>
      <c r="D22" s="58"/>
      <c r="E22" s="58">
        <v>20</v>
      </c>
      <c r="F22" s="58">
        <v>28</v>
      </c>
      <c r="G22" s="58">
        <v>41.9</v>
      </c>
      <c r="H22" s="58">
        <v>67.400000000000006</v>
      </c>
      <c r="I22" s="27"/>
      <c r="J22" s="109">
        <f t="shared" si="0"/>
        <v>13.65</v>
      </c>
      <c r="K22" s="109">
        <f t="shared" si="1"/>
        <v>-14.203965900667159</v>
      </c>
      <c r="L22" s="109">
        <f t="shared" si="2"/>
        <v>41.503965900667161</v>
      </c>
      <c r="M22" s="109">
        <f t="shared" si="3"/>
        <v>23.4</v>
      </c>
      <c r="N22" s="109">
        <f t="shared" si="4"/>
        <v>10.946330615270567</v>
      </c>
      <c r="O22" s="109">
        <f t="shared" si="5"/>
        <v>35.853669384729429</v>
      </c>
      <c r="P22" s="109">
        <f t="shared" si="6"/>
        <v>31.5</v>
      </c>
      <c r="Q22" s="109">
        <f t="shared" si="7"/>
        <v>13.041882876204603</v>
      </c>
      <c r="R22" s="109">
        <f t="shared" si="8"/>
        <v>49.958117123795397</v>
      </c>
      <c r="S22" s="109">
        <f t="shared" si="9"/>
        <v>45.6</v>
      </c>
      <c r="T22" s="109">
        <f t="shared" si="10"/>
        <v>18.246404744255013</v>
      </c>
      <c r="U22" s="109">
        <f t="shared" si="11"/>
        <v>72.953595255744986</v>
      </c>
      <c r="V22" s="109">
        <f t="shared" si="12"/>
        <v>74</v>
      </c>
      <c r="W22" s="109">
        <f t="shared" si="13"/>
        <v>48.870274277242402</v>
      </c>
      <c r="X22" s="109">
        <f t="shared" si="14"/>
        <v>99.129725722757598</v>
      </c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</row>
    <row r="23" spans="1:170" s="5" customFormat="1" x14ac:dyDescent="0.25">
      <c r="A23" s="125" t="s">
        <v>130</v>
      </c>
      <c r="B23" s="128" t="s">
        <v>67</v>
      </c>
      <c r="C23" s="23">
        <v>8</v>
      </c>
      <c r="D23" s="58"/>
      <c r="E23" s="58">
        <v>16.600000000000001</v>
      </c>
      <c r="F23" s="58">
        <v>27.3</v>
      </c>
      <c r="G23" s="58">
        <v>41.1</v>
      </c>
      <c r="H23" s="58">
        <v>65.400000000000006</v>
      </c>
      <c r="I23" s="27"/>
      <c r="J23" s="109">
        <f t="shared" si="0"/>
        <v>13.65</v>
      </c>
      <c r="K23" s="109">
        <f t="shared" si="1"/>
        <v>-14.203965900667159</v>
      </c>
      <c r="L23" s="109">
        <f t="shared" si="2"/>
        <v>41.503965900667161</v>
      </c>
      <c r="M23" s="109">
        <f t="shared" si="3"/>
        <v>23.4</v>
      </c>
      <c r="N23" s="109">
        <f t="shared" si="4"/>
        <v>10.946330615270567</v>
      </c>
      <c r="O23" s="109">
        <f t="shared" si="5"/>
        <v>35.853669384729429</v>
      </c>
      <c r="P23" s="109">
        <f t="shared" si="6"/>
        <v>31.5</v>
      </c>
      <c r="Q23" s="109">
        <f t="shared" si="7"/>
        <v>13.041882876204603</v>
      </c>
      <c r="R23" s="109">
        <f t="shared" si="8"/>
        <v>49.958117123795397</v>
      </c>
      <c r="S23" s="109">
        <f t="shared" si="9"/>
        <v>45.6</v>
      </c>
      <c r="T23" s="109">
        <f t="shared" si="10"/>
        <v>18.246404744255013</v>
      </c>
      <c r="U23" s="109">
        <f t="shared" si="11"/>
        <v>72.953595255744986</v>
      </c>
      <c r="V23" s="109">
        <f t="shared" si="12"/>
        <v>74</v>
      </c>
      <c r="W23" s="109">
        <f t="shared" si="13"/>
        <v>48.870274277242402</v>
      </c>
      <c r="X23" s="109">
        <f t="shared" si="14"/>
        <v>99.129725722757598</v>
      </c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</row>
    <row r="24" spans="1:170" s="5" customFormat="1" x14ac:dyDescent="0.25">
      <c r="A24" s="125" t="s">
        <v>130</v>
      </c>
      <c r="B24" s="128" t="s">
        <v>67</v>
      </c>
      <c r="C24" s="23">
        <v>9</v>
      </c>
      <c r="D24" s="58"/>
      <c r="E24" s="58">
        <v>16</v>
      </c>
      <c r="F24" s="58">
        <v>26.4</v>
      </c>
      <c r="G24" s="58">
        <v>42</v>
      </c>
      <c r="H24" s="58">
        <v>64.2</v>
      </c>
      <c r="I24" s="27"/>
      <c r="J24" s="109">
        <f t="shared" si="0"/>
        <v>13.65</v>
      </c>
      <c r="K24" s="109">
        <f t="shared" si="1"/>
        <v>-14.203965900667159</v>
      </c>
      <c r="L24" s="109">
        <f t="shared" si="2"/>
        <v>41.503965900667161</v>
      </c>
      <c r="M24" s="109">
        <f t="shared" si="3"/>
        <v>23.4</v>
      </c>
      <c r="N24" s="109">
        <f t="shared" si="4"/>
        <v>10.946330615270567</v>
      </c>
      <c r="O24" s="109">
        <f t="shared" si="5"/>
        <v>35.853669384729429</v>
      </c>
      <c r="P24" s="109">
        <f t="shared" si="6"/>
        <v>31.5</v>
      </c>
      <c r="Q24" s="109">
        <f t="shared" si="7"/>
        <v>13.041882876204603</v>
      </c>
      <c r="R24" s="109">
        <f t="shared" si="8"/>
        <v>49.958117123795397</v>
      </c>
      <c r="S24" s="109">
        <f t="shared" si="9"/>
        <v>45.6</v>
      </c>
      <c r="T24" s="109">
        <f t="shared" si="10"/>
        <v>18.246404744255013</v>
      </c>
      <c r="U24" s="109">
        <f t="shared" si="11"/>
        <v>72.953595255744986</v>
      </c>
      <c r="V24" s="109">
        <f t="shared" si="12"/>
        <v>74</v>
      </c>
      <c r="W24" s="109">
        <f t="shared" si="13"/>
        <v>48.870274277242402</v>
      </c>
      <c r="X24" s="109">
        <f t="shared" si="14"/>
        <v>99.129725722757598</v>
      </c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</row>
    <row r="25" spans="1:170" s="5" customFormat="1" x14ac:dyDescent="0.25">
      <c r="B25" s="45"/>
      <c r="D25" s="31"/>
      <c r="E25" s="31"/>
      <c r="F25" s="31"/>
      <c r="G25" s="31"/>
      <c r="H25" s="31"/>
      <c r="I25" s="27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</row>
    <row r="26" spans="1:170" s="5" customFormat="1" ht="13.8" thickBot="1" x14ac:dyDescent="0.3">
      <c r="B26" s="45"/>
      <c r="D26" s="31"/>
      <c r="E26" s="31"/>
      <c r="F26" s="31"/>
      <c r="G26" s="31"/>
      <c r="H26" s="31"/>
      <c r="I26" s="27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</row>
    <row r="27" spans="1:170" x14ac:dyDescent="0.25">
      <c r="C27" s="137" t="s">
        <v>54</v>
      </c>
      <c r="D27" s="138">
        <f>MEDIAN(D4:D24)</f>
        <v>13.65</v>
      </c>
      <c r="E27" s="138">
        <f t="shared" ref="E27:H27" si="15">MEDIAN(E4:E24)</f>
        <v>23.4</v>
      </c>
      <c r="F27" s="138">
        <f t="shared" si="15"/>
        <v>31.5</v>
      </c>
      <c r="G27" s="138">
        <f t="shared" si="15"/>
        <v>45.6</v>
      </c>
      <c r="H27" s="139">
        <f t="shared" si="15"/>
        <v>74</v>
      </c>
      <c r="I27" s="27"/>
    </row>
    <row r="28" spans="1:170" x14ac:dyDescent="0.25">
      <c r="C28" s="49" t="s">
        <v>55</v>
      </c>
      <c r="D28" s="114">
        <f>PERCENTILE(D4:D24,0.25)</f>
        <v>7.875</v>
      </c>
      <c r="E28" s="114">
        <f t="shared" ref="E28:H28" si="16">PERCENTILE(E4:E24,0.25)</f>
        <v>19.5</v>
      </c>
      <c r="F28" s="114">
        <f t="shared" si="16"/>
        <v>28</v>
      </c>
      <c r="G28" s="114">
        <f t="shared" si="16"/>
        <v>42</v>
      </c>
      <c r="H28" s="140">
        <f t="shared" si="16"/>
        <v>67.400000000000006</v>
      </c>
      <c r="I28" s="27"/>
    </row>
    <row r="29" spans="1:170" x14ac:dyDescent="0.25">
      <c r="C29" s="49" t="s">
        <v>56</v>
      </c>
      <c r="D29" s="114">
        <f>PERCENTILE(D4:D24,0.75)</f>
        <v>20.399999999999999</v>
      </c>
      <c r="E29" s="114">
        <f t="shared" ref="E29:H29" si="17">PERCENTILE(E4:E24,0.75)</f>
        <v>25.1</v>
      </c>
      <c r="F29" s="114">
        <f t="shared" si="17"/>
        <v>36.299999999999997</v>
      </c>
      <c r="G29" s="114">
        <f t="shared" si="17"/>
        <v>54.3</v>
      </c>
      <c r="H29" s="140">
        <f t="shared" si="17"/>
        <v>78.7</v>
      </c>
      <c r="I29" s="27"/>
    </row>
    <row r="30" spans="1:170" ht="13.8" thickBot="1" x14ac:dyDescent="0.3">
      <c r="C30" s="141" t="s">
        <v>57</v>
      </c>
      <c r="D30" s="142">
        <f>(D29-D28)/1.349</f>
        <v>9.2846553002223864</v>
      </c>
      <c r="E30" s="142">
        <f t="shared" ref="E30:H30" si="18">(E29-E28)/1.349</f>
        <v>4.151223128243144</v>
      </c>
      <c r="F30" s="142">
        <f t="shared" si="18"/>
        <v>6.1527057079317995</v>
      </c>
      <c r="G30" s="142">
        <f t="shared" si="18"/>
        <v>9.1178650852483294</v>
      </c>
      <c r="H30" s="143">
        <f t="shared" si="18"/>
        <v>8.3765752409191983</v>
      </c>
      <c r="I30" s="27"/>
    </row>
    <row r="31" spans="1:170" x14ac:dyDescent="0.25">
      <c r="I31" s="27"/>
    </row>
    <row r="32" spans="1:170" x14ac:dyDescent="0.25">
      <c r="I32" s="27"/>
    </row>
    <row r="33" spans="9:9" x14ac:dyDescent="0.25">
      <c r="I33" s="27"/>
    </row>
    <row r="34" spans="9:9" x14ac:dyDescent="0.25">
      <c r="I34" s="27"/>
    </row>
    <row r="35" spans="9:9" x14ac:dyDescent="0.25">
      <c r="I35" s="27"/>
    </row>
    <row r="36" spans="9:9" x14ac:dyDescent="0.25">
      <c r="I36" s="27"/>
    </row>
    <row r="37" spans="9:9" x14ac:dyDescent="0.25">
      <c r="I37" s="27"/>
    </row>
    <row r="38" spans="9:9" x14ac:dyDescent="0.25">
      <c r="I38" s="27"/>
    </row>
    <row r="39" spans="9:9" x14ac:dyDescent="0.25">
      <c r="I39" s="27"/>
    </row>
    <row r="40" spans="9:9" x14ac:dyDescent="0.25">
      <c r="I40" s="27"/>
    </row>
    <row r="41" spans="9:9" x14ac:dyDescent="0.25">
      <c r="I41" s="27"/>
    </row>
    <row r="42" spans="9:9" x14ac:dyDescent="0.25">
      <c r="I42" s="27"/>
    </row>
    <row r="43" spans="9:9" x14ac:dyDescent="0.25">
      <c r="I43" s="27"/>
    </row>
    <row r="44" spans="9:9" x14ac:dyDescent="0.25">
      <c r="I44" s="27"/>
    </row>
    <row r="45" spans="9:9" x14ac:dyDescent="0.25">
      <c r="I45" s="27"/>
    </row>
    <row r="46" spans="9:9" x14ac:dyDescent="0.25">
      <c r="I46" s="27"/>
    </row>
    <row r="47" spans="9:9" x14ac:dyDescent="0.25">
      <c r="I47" s="27"/>
    </row>
    <row r="48" spans="9:9" x14ac:dyDescent="0.25">
      <c r="I48" s="27"/>
    </row>
    <row r="49" spans="9:9" x14ac:dyDescent="0.25">
      <c r="I49" s="27"/>
    </row>
    <row r="50" spans="9:9" x14ac:dyDescent="0.25">
      <c r="I50" s="27"/>
    </row>
    <row r="51" spans="9:9" x14ac:dyDescent="0.25">
      <c r="I51" s="27"/>
    </row>
    <row r="52" spans="9:9" x14ac:dyDescent="0.25">
      <c r="I52" s="27"/>
    </row>
    <row r="53" spans="9:9" x14ac:dyDescent="0.25">
      <c r="I53" s="27"/>
    </row>
    <row r="54" spans="9:9" x14ac:dyDescent="0.25">
      <c r="I54" s="27"/>
    </row>
    <row r="55" spans="9:9" x14ac:dyDescent="0.25">
      <c r="I55" s="27"/>
    </row>
    <row r="56" spans="9:9" x14ac:dyDescent="0.25">
      <c r="I56" s="27"/>
    </row>
    <row r="57" spans="9:9" x14ac:dyDescent="0.25">
      <c r="I57" s="27"/>
    </row>
    <row r="58" spans="9:9" x14ac:dyDescent="0.25">
      <c r="I58" s="27"/>
    </row>
    <row r="59" spans="9:9" x14ac:dyDescent="0.25">
      <c r="I59" s="27"/>
    </row>
    <row r="60" spans="9:9" x14ac:dyDescent="0.25">
      <c r="I60" s="27"/>
    </row>
    <row r="61" spans="9:9" x14ac:dyDescent="0.25">
      <c r="I61" s="27"/>
    </row>
    <row r="62" spans="9:9" x14ac:dyDescent="0.25">
      <c r="I62" s="27"/>
    </row>
    <row r="63" spans="9:9" x14ac:dyDescent="0.25">
      <c r="I63" s="27"/>
    </row>
    <row r="64" spans="9:9" x14ac:dyDescent="0.25">
      <c r="I64" s="27"/>
    </row>
    <row r="65" spans="9:9" x14ac:dyDescent="0.25">
      <c r="I65" s="27"/>
    </row>
    <row r="66" spans="9:9" x14ac:dyDescent="0.25">
      <c r="I66" s="27"/>
    </row>
    <row r="67" spans="9:9" x14ac:dyDescent="0.25">
      <c r="I67" s="27"/>
    </row>
    <row r="68" spans="9:9" x14ac:dyDescent="0.25">
      <c r="I68" s="27"/>
    </row>
    <row r="69" spans="9:9" x14ac:dyDescent="0.25">
      <c r="I69" s="27"/>
    </row>
    <row r="70" spans="9:9" x14ac:dyDescent="0.25">
      <c r="I70" s="27"/>
    </row>
    <row r="71" spans="9:9" x14ac:dyDescent="0.25">
      <c r="I71" s="27"/>
    </row>
    <row r="72" spans="9:9" x14ac:dyDescent="0.25">
      <c r="I72" s="27"/>
    </row>
    <row r="73" spans="9:9" x14ac:dyDescent="0.25">
      <c r="I73" s="27"/>
    </row>
    <row r="74" spans="9:9" x14ac:dyDescent="0.25">
      <c r="I74" s="27"/>
    </row>
    <row r="75" spans="9:9" x14ac:dyDescent="0.25">
      <c r="I75" s="27"/>
    </row>
    <row r="76" spans="9:9" x14ac:dyDescent="0.25">
      <c r="I76" s="27"/>
    </row>
    <row r="77" spans="9:9" x14ac:dyDescent="0.25">
      <c r="I77" s="27"/>
    </row>
    <row r="78" spans="9:9" x14ac:dyDescent="0.25">
      <c r="I78" s="27"/>
    </row>
    <row r="79" spans="9:9" x14ac:dyDescent="0.25">
      <c r="I79" s="27"/>
    </row>
    <row r="80" spans="9:9" x14ac:dyDescent="0.25">
      <c r="I80" s="27"/>
    </row>
    <row r="81" spans="9:9" x14ac:dyDescent="0.25">
      <c r="I81" s="27"/>
    </row>
    <row r="82" spans="9:9" x14ac:dyDescent="0.25">
      <c r="I82" s="27"/>
    </row>
    <row r="83" spans="9:9" x14ac:dyDescent="0.25">
      <c r="I83" s="27"/>
    </row>
    <row r="84" spans="9:9" x14ac:dyDescent="0.25">
      <c r="I84" s="27"/>
    </row>
    <row r="85" spans="9:9" x14ac:dyDescent="0.25">
      <c r="I85" s="27"/>
    </row>
    <row r="86" spans="9:9" x14ac:dyDescent="0.25">
      <c r="I86" s="27"/>
    </row>
    <row r="87" spans="9:9" x14ac:dyDescent="0.25">
      <c r="I87" s="27"/>
    </row>
    <row r="88" spans="9:9" x14ac:dyDescent="0.25">
      <c r="I88" s="27"/>
    </row>
    <row r="89" spans="9:9" x14ac:dyDescent="0.25">
      <c r="I89" s="27"/>
    </row>
    <row r="90" spans="9:9" x14ac:dyDescent="0.25">
      <c r="I90" s="27"/>
    </row>
    <row r="91" spans="9:9" x14ac:dyDescent="0.25">
      <c r="I91" s="27"/>
    </row>
    <row r="92" spans="9:9" x14ac:dyDescent="0.25">
      <c r="I92" s="27"/>
    </row>
    <row r="93" spans="9:9" x14ac:dyDescent="0.25">
      <c r="I93" s="27"/>
    </row>
    <row r="94" spans="9:9" x14ac:dyDescent="0.25">
      <c r="I94" s="27"/>
    </row>
    <row r="95" spans="9:9" x14ac:dyDescent="0.25">
      <c r="I95" s="27"/>
    </row>
    <row r="96" spans="9:9" x14ac:dyDescent="0.25">
      <c r="I96" s="27"/>
    </row>
    <row r="97" spans="9:9" x14ac:dyDescent="0.25">
      <c r="I97" s="27"/>
    </row>
    <row r="98" spans="9:9" x14ac:dyDescent="0.25">
      <c r="I98" s="27"/>
    </row>
    <row r="99" spans="9:9" x14ac:dyDescent="0.25">
      <c r="I99" s="27"/>
    </row>
    <row r="100" spans="9:9" x14ac:dyDescent="0.25">
      <c r="I100" s="27"/>
    </row>
    <row r="101" spans="9:9" x14ac:dyDescent="0.25">
      <c r="I101" s="27"/>
    </row>
    <row r="102" spans="9:9" x14ac:dyDescent="0.25">
      <c r="I102" s="27"/>
    </row>
    <row r="103" spans="9:9" x14ac:dyDescent="0.25">
      <c r="I103" s="27"/>
    </row>
    <row r="104" spans="9:9" x14ac:dyDescent="0.25">
      <c r="I104" s="27"/>
    </row>
    <row r="105" spans="9:9" x14ac:dyDescent="0.25">
      <c r="I105" s="27"/>
    </row>
    <row r="106" spans="9:9" x14ac:dyDescent="0.25">
      <c r="I106" s="27"/>
    </row>
    <row r="107" spans="9:9" x14ac:dyDescent="0.25">
      <c r="I107" s="27"/>
    </row>
    <row r="108" spans="9:9" x14ac:dyDescent="0.25">
      <c r="I108" s="27"/>
    </row>
    <row r="109" spans="9:9" x14ac:dyDescent="0.25">
      <c r="I109" s="27"/>
    </row>
    <row r="110" spans="9:9" x14ac:dyDescent="0.25">
      <c r="I110" s="27"/>
    </row>
    <row r="111" spans="9:9" x14ac:dyDescent="0.25">
      <c r="I111" s="27"/>
    </row>
    <row r="112" spans="9:9" x14ac:dyDescent="0.25">
      <c r="I112" s="27"/>
    </row>
    <row r="113" spans="9:9" x14ac:dyDescent="0.25">
      <c r="I113" s="27"/>
    </row>
    <row r="114" spans="9:9" x14ac:dyDescent="0.25">
      <c r="I114" s="27"/>
    </row>
    <row r="115" spans="9:9" x14ac:dyDescent="0.25">
      <c r="I115" s="27"/>
    </row>
    <row r="116" spans="9:9" x14ac:dyDescent="0.25">
      <c r="I116" s="27"/>
    </row>
    <row r="117" spans="9:9" x14ac:dyDescent="0.25">
      <c r="I117" s="27"/>
    </row>
    <row r="118" spans="9:9" x14ac:dyDescent="0.25">
      <c r="I118" s="27"/>
    </row>
    <row r="119" spans="9:9" x14ac:dyDescent="0.25">
      <c r="I119" s="27"/>
    </row>
    <row r="120" spans="9:9" x14ac:dyDescent="0.25">
      <c r="I120" s="27"/>
    </row>
    <row r="121" spans="9:9" x14ac:dyDescent="0.25">
      <c r="I121" s="27"/>
    </row>
    <row r="122" spans="9:9" x14ac:dyDescent="0.25">
      <c r="I122" s="27"/>
    </row>
    <row r="123" spans="9:9" x14ac:dyDescent="0.25">
      <c r="I123" s="27"/>
    </row>
    <row r="124" spans="9:9" x14ac:dyDescent="0.25">
      <c r="I124" s="27"/>
    </row>
    <row r="125" spans="9:9" x14ac:dyDescent="0.25">
      <c r="I125" s="27"/>
    </row>
    <row r="126" spans="9:9" x14ac:dyDescent="0.25">
      <c r="I126" s="27"/>
    </row>
    <row r="127" spans="9:9" x14ac:dyDescent="0.25">
      <c r="I127" s="27"/>
    </row>
    <row r="128" spans="9:9" x14ac:dyDescent="0.25">
      <c r="I128" s="27"/>
    </row>
    <row r="129" spans="9:9" x14ac:dyDescent="0.25">
      <c r="I129" s="27"/>
    </row>
    <row r="130" spans="9:9" x14ac:dyDescent="0.25">
      <c r="I130" s="27"/>
    </row>
    <row r="131" spans="9:9" x14ac:dyDescent="0.25">
      <c r="I131" s="27"/>
    </row>
    <row r="132" spans="9:9" x14ac:dyDescent="0.25">
      <c r="I132" s="27"/>
    </row>
    <row r="133" spans="9:9" x14ac:dyDescent="0.25">
      <c r="I133" s="27"/>
    </row>
    <row r="134" spans="9:9" x14ac:dyDescent="0.25">
      <c r="I134" s="27"/>
    </row>
    <row r="135" spans="9:9" x14ac:dyDescent="0.25">
      <c r="I135" s="27"/>
    </row>
    <row r="136" spans="9:9" x14ac:dyDescent="0.25">
      <c r="I136" s="27"/>
    </row>
    <row r="137" spans="9:9" x14ac:dyDescent="0.25">
      <c r="I137" s="27"/>
    </row>
    <row r="138" spans="9:9" x14ac:dyDescent="0.25">
      <c r="I138" s="27"/>
    </row>
    <row r="139" spans="9:9" x14ac:dyDescent="0.25">
      <c r="I139" s="27"/>
    </row>
    <row r="140" spans="9:9" x14ac:dyDescent="0.25">
      <c r="I140" s="27"/>
    </row>
    <row r="141" spans="9:9" x14ac:dyDescent="0.25">
      <c r="I141" s="27"/>
    </row>
    <row r="142" spans="9:9" x14ac:dyDescent="0.25">
      <c r="I142" s="27"/>
    </row>
    <row r="143" spans="9:9" x14ac:dyDescent="0.25">
      <c r="I143" s="27"/>
    </row>
    <row r="144" spans="9:9" x14ac:dyDescent="0.25">
      <c r="I144" s="27"/>
    </row>
    <row r="145" spans="9:9" x14ac:dyDescent="0.25">
      <c r="I145" s="27"/>
    </row>
    <row r="146" spans="9:9" x14ac:dyDescent="0.25">
      <c r="I146" s="27"/>
    </row>
    <row r="147" spans="9:9" x14ac:dyDescent="0.25">
      <c r="I147" s="27"/>
    </row>
    <row r="148" spans="9:9" x14ac:dyDescent="0.25">
      <c r="I148" s="27"/>
    </row>
    <row r="149" spans="9:9" x14ac:dyDescent="0.25">
      <c r="I149" s="27"/>
    </row>
    <row r="150" spans="9:9" x14ac:dyDescent="0.25">
      <c r="I150" s="27"/>
    </row>
    <row r="151" spans="9:9" x14ac:dyDescent="0.25">
      <c r="I151" s="27"/>
    </row>
    <row r="152" spans="9:9" x14ac:dyDescent="0.25">
      <c r="I152" s="27"/>
    </row>
    <row r="153" spans="9:9" x14ac:dyDescent="0.25">
      <c r="I153" s="27"/>
    </row>
    <row r="154" spans="9:9" x14ac:dyDescent="0.25">
      <c r="I154" s="27"/>
    </row>
    <row r="155" spans="9:9" x14ac:dyDescent="0.25">
      <c r="I155" s="27"/>
    </row>
    <row r="156" spans="9:9" x14ac:dyDescent="0.25">
      <c r="I156" s="27"/>
    </row>
    <row r="157" spans="9:9" x14ac:dyDescent="0.25">
      <c r="I157" s="27"/>
    </row>
    <row r="158" spans="9:9" x14ac:dyDescent="0.25">
      <c r="I158" s="27"/>
    </row>
    <row r="159" spans="9:9" x14ac:dyDescent="0.25">
      <c r="I159" s="27"/>
    </row>
    <row r="160" spans="9:9" x14ac:dyDescent="0.25">
      <c r="I160" s="27"/>
    </row>
    <row r="161" spans="9:9" x14ac:dyDescent="0.25">
      <c r="I161" s="27"/>
    </row>
    <row r="162" spans="9:9" x14ac:dyDescent="0.25">
      <c r="I162" s="27"/>
    </row>
    <row r="163" spans="9:9" x14ac:dyDescent="0.25">
      <c r="I163" s="27"/>
    </row>
    <row r="164" spans="9:9" x14ac:dyDescent="0.25">
      <c r="I164" s="27"/>
    </row>
    <row r="165" spans="9:9" x14ac:dyDescent="0.25">
      <c r="I165" s="27"/>
    </row>
    <row r="166" spans="9:9" x14ac:dyDescent="0.25">
      <c r="I166" s="27"/>
    </row>
    <row r="167" spans="9:9" x14ac:dyDescent="0.25">
      <c r="I167" s="27"/>
    </row>
    <row r="168" spans="9:9" x14ac:dyDescent="0.25">
      <c r="I168" s="27"/>
    </row>
    <row r="169" spans="9:9" x14ac:dyDescent="0.25">
      <c r="I169" s="27"/>
    </row>
    <row r="170" spans="9:9" x14ac:dyDescent="0.25">
      <c r="I170" s="27"/>
    </row>
    <row r="171" spans="9:9" x14ac:dyDescent="0.25">
      <c r="I171" s="27"/>
    </row>
    <row r="172" spans="9:9" x14ac:dyDescent="0.25">
      <c r="I172" s="27"/>
    </row>
    <row r="173" spans="9:9" x14ac:dyDescent="0.25">
      <c r="I173" s="27"/>
    </row>
    <row r="174" spans="9:9" x14ac:dyDescent="0.25">
      <c r="I174" s="27"/>
    </row>
    <row r="175" spans="9:9" x14ac:dyDescent="0.25">
      <c r="I175" s="27"/>
    </row>
    <row r="176" spans="9:9" x14ac:dyDescent="0.25">
      <c r="I176" s="27"/>
    </row>
    <row r="177" spans="9:9" x14ac:dyDescent="0.25">
      <c r="I177" s="27"/>
    </row>
    <row r="178" spans="9:9" x14ac:dyDescent="0.25">
      <c r="I178" s="27"/>
    </row>
    <row r="179" spans="9:9" x14ac:dyDescent="0.25">
      <c r="I179" s="27"/>
    </row>
    <row r="180" spans="9:9" x14ac:dyDescent="0.25">
      <c r="I180" s="27"/>
    </row>
    <row r="181" spans="9:9" x14ac:dyDescent="0.25">
      <c r="I181" s="27"/>
    </row>
    <row r="182" spans="9:9" x14ac:dyDescent="0.25">
      <c r="I182" s="27"/>
    </row>
    <row r="183" spans="9:9" x14ac:dyDescent="0.25">
      <c r="I183" s="27"/>
    </row>
    <row r="184" spans="9:9" x14ac:dyDescent="0.25">
      <c r="I184" s="27"/>
    </row>
    <row r="185" spans="9:9" x14ac:dyDescent="0.25">
      <c r="I185" s="27"/>
    </row>
    <row r="186" spans="9:9" x14ac:dyDescent="0.25">
      <c r="I186" s="27"/>
    </row>
    <row r="187" spans="9:9" x14ac:dyDescent="0.25">
      <c r="I187" s="27"/>
    </row>
    <row r="188" spans="9:9" x14ac:dyDescent="0.25">
      <c r="I188" s="27"/>
    </row>
    <row r="189" spans="9:9" x14ac:dyDescent="0.25">
      <c r="I189" s="27"/>
    </row>
    <row r="190" spans="9:9" x14ac:dyDescent="0.25">
      <c r="I190" s="27"/>
    </row>
    <row r="191" spans="9:9" x14ac:dyDescent="0.25">
      <c r="I191" s="27"/>
    </row>
    <row r="192" spans="9:9" x14ac:dyDescent="0.25">
      <c r="I192" s="27"/>
    </row>
    <row r="193" spans="9:9" x14ac:dyDescent="0.25">
      <c r="I193" s="27"/>
    </row>
    <row r="194" spans="9:9" x14ac:dyDescent="0.25">
      <c r="I194" s="27"/>
    </row>
    <row r="195" spans="9:9" x14ac:dyDescent="0.25">
      <c r="I195" s="27"/>
    </row>
    <row r="196" spans="9:9" x14ac:dyDescent="0.25">
      <c r="I196" s="27"/>
    </row>
    <row r="197" spans="9:9" x14ac:dyDescent="0.25">
      <c r="I197" s="27"/>
    </row>
    <row r="198" spans="9:9" x14ac:dyDescent="0.25">
      <c r="I198" s="27"/>
    </row>
    <row r="199" spans="9:9" x14ac:dyDescent="0.25">
      <c r="I199" s="27"/>
    </row>
    <row r="200" spans="9:9" x14ac:dyDescent="0.25">
      <c r="I200" s="27"/>
    </row>
    <row r="201" spans="9:9" x14ac:dyDescent="0.25">
      <c r="I201" s="27"/>
    </row>
    <row r="202" spans="9:9" x14ac:dyDescent="0.25">
      <c r="I202" s="27"/>
    </row>
    <row r="203" spans="9:9" x14ac:dyDescent="0.25">
      <c r="I203" s="27"/>
    </row>
    <row r="204" spans="9:9" x14ac:dyDescent="0.25">
      <c r="I204" s="27"/>
    </row>
    <row r="205" spans="9:9" x14ac:dyDescent="0.25">
      <c r="I205" s="27"/>
    </row>
    <row r="206" spans="9:9" x14ac:dyDescent="0.25">
      <c r="I206" s="27"/>
    </row>
    <row r="207" spans="9:9" x14ac:dyDescent="0.25">
      <c r="I207" s="27"/>
    </row>
    <row r="208" spans="9:9" x14ac:dyDescent="0.25">
      <c r="I208" s="27"/>
    </row>
    <row r="209" spans="9:9" x14ac:dyDescent="0.25">
      <c r="I209" s="27"/>
    </row>
    <row r="210" spans="9:9" x14ac:dyDescent="0.25">
      <c r="I210" s="27"/>
    </row>
    <row r="211" spans="9:9" x14ac:dyDescent="0.25">
      <c r="I211" s="27"/>
    </row>
    <row r="212" spans="9:9" x14ac:dyDescent="0.25">
      <c r="I212" s="27"/>
    </row>
    <row r="213" spans="9:9" x14ac:dyDescent="0.25">
      <c r="I213" s="27"/>
    </row>
    <row r="214" spans="9:9" x14ac:dyDescent="0.25">
      <c r="I214" s="27"/>
    </row>
    <row r="215" spans="9:9" x14ac:dyDescent="0.25">
      <c r="I215" s="27"/>
    </row>
    <row r="216" spans="9:9" x14ac:dyDescent="0.25">
      <c r="I216" s="27"/>
    </row>
    <row r="217" spans="9:9" x14ac:dyDescent="0.25">
      <c r="I217" s="27"/>
    </row>
    <row r="218" spans="9:9" x14ac:dyDescent="0.25">
      <c r="I218" s="27"/>
    </row>
    <row r="219" spans="9:9" x14ac:dyDescent="0.25">
      <c r="I219" s="27"/>
    </row>
    <row r="220" spans="9:9" x14ac:dyDescent="0.25">
      <c r="I220" s="27"/>
    </row>
    <row r="221" spans="9:9" x14ac:dyDescent="0.25">
      <c r="I221" s="27"/>
    </row>
    <row r="222" spans="9:9" x14ac:dyDescent="0.25">
      <c r="I222" s="27"/>
    </row>
    <row r="223" spans="9:9" x14ac:dyDescent="0.25">
      <c r="I223" s="27"/>
    </row>
    <row r="224" spans="9:9" x14ac:dyDescent="0.25">
      <c r="I224" s="27"/>
    </row>
    <row r="225" spans="9:9" x14ac:dyDescent="0.25">
      <c r="I225" s="27"/>
    </row>
    <row r="226" spans="9:9" x14ac:dyDescent="0.25">
      <c r="I226" s="27"/>
    </row>
    <row r="227" spans="9:9" x14ac:dyDescent="0.25">
      <c r="I227" s="27"/>
    </row>
    <row r="228" spans="9:9" x14ac:dyDescent="0.25">
      <c r="I228" s="27"/>
    </row>
    <row r="229" spans="9:9" x14ac:dyDescent="0.25">
      <c r="I229" s="27"/>
    </row>
    <row r="230" spans="9:9" x14ac:dyDescent="0.25">
      <c r="I230" s="27"/>
    </row>
    <row r="231" spans="9:9" x14ac:dyDescent="0.25">
      <c r="I231" s="27"/>
    </row>
    <row r="232" spans="9:9" x14ac:dyDescent="0.25">
      <c r="I232" s="27"/>
    </row>
    <row r="233" spans="9:9" x14ac:dyDescent="0.25">
      <c r="I233" s="27"/>
    </row>
    <row r="234" spans="9:9" x14ac:dyDescent="0.25">
      <c r="I234" s="27"/>
    </row>
    <row r="235" spans="9:9" x14ac:dyDescent="0.25">
      <c r="I235" s="27"/>
    </row>
    <row r="236" spans="9:9" x14ac:dyDescent="0.25">
      <c r="I236" s="27"/>
    </row>
    <row r="237" spans="9:9" x14ac:dyDescent="0.25">
      <c r="I237" s="27"/>
    </row>
    <row r="238" spans="9:9" x14ac:dyDescent="0.25">
      <c r="I238" s="27"/>
    </row>
    <row r="239" spans="9:9" x14ac:dyDescent="0.25">
      <c r="I239" s="27"/>
    </row>
    <row r="240" spans="9:9" x14ac:dyDescent="0.25">
      <c r="I240" s="27"/>
    </row>
    <row r="241" spans="9:9" x14ac:dyDescent="0.25">
      <c r="I241" s="27"/>
    </row>
    <row r="242" spans="9:9" x14ac:dyDescent="0.25">
      <c r="I242" s="27"/>
    </row>
    <row r="243" spans="9:9" x14ac:dyDescent="0.25">
      <c r="I243" s="27"/>
    </row>
    <row r="244" spans="9:9" x14ac:dyDescent="0.25">
      <c r="I244" s="27"/>
    </row>
    <row r="245" spans="9:9" x14ac:dyDescent="0.25">
      <c r="I245" s="27"/>
    </row>
    <row r="246" spans="9:9" x14ac:dyDescent="0.25">
      <c r="I246" s="27"/>
    </row>
    <row r="247" spans="9:9" x14ac:dyDescent="0.25">
      <c r="I247" s="27"/>
    </row>
    <row r="248" spans="9:9" x14ac:dyDescent="0.25">
      <c r="I248" s="27"/>
    </row>
    <row r="249" spans="9:9" x14ac:dyDescent="0.25">
      <c r="I249" s="27"/>
    </row>
    <row r="250" spans="9:9" x14ac:dyDescent="0.25">
      <c r="I250" s="27"/>
    </row>
    <row r="251" spans="9:9" x14ac:dyDescent="0.25">
      <c r="I251" s="27"/>
    </row>
    <row r="252" spans="9:9" x14ac:dyDescent="0.25">
      <c r="I252" s="27"/>
    </row>
    <row r="253" spans="9:9" x14ac:dyDescent="0.25">
      <c r="I253" s="27"/>
    </row>
    <row r="254" spans="9:9" x14ac:dyDescent="0.25">
      <c r="I254" s="27"/>
    </row>
    <row r="255" spans="9:9" x14ac:dyDescent="0.25">
      <c r="I255" s="27"/>
    </row>
    <row r="256" spans="9:9" x14ac:dyDescent="0.25">
      <c r="I256" s="27"/>
    </row>
    <row r="257" spans="9:9" x14ac:dyDescent="0.25">
      <c r="I257" s="27"/>
    </row>
    <row r="258" spans="9:9" x14ac:dyDescent="0.25">
      <c r="I258" s="27"/>
    </row>
    <row r="259" spans="9:9" x14ac:dyDescent="0.25">
      <c r="I259" s="27"/>
    </row>
    <row r="260" spans="9:9" x14ac:dyDescent="0.25">
      <c r="I260" s="27"/>
    </row>
    <row r="261" spans="9:9" x14ac:dyDescent="0.25">
      <c r="I261" s="27"/>
    </row>
    <row r="262" spans="9:9" x14ac:dyDescent="0.25">
      <c r="I262" s="27"/>
    </row>
    <row r="263" spans="9:9" x14ac:dyDescent="0.25">
      <c r="I263" s="27"/>
    </row>
    <row r="264" spans="9:9" x14ac:dyDescent="0.25">
      <c r="I264" s="27"/>
    </row>
    <row r="265" spans="9:9" x14ac:dyDescent="0.25">
      <c r="I265" s="27"/>
    </row>
    <row r="266" spans="9:9" x14ac:dyDescent="0.25">
      <c r="I266" s="27"/>
    </row>
    <row r="267" spans="9:9" x14ac:dyDescent="0.25">
      <c r="I267" s="27"/>
    </row>
    <row r="268" spans="9:9" x14ac:dyDescent="0.25">
      <c r="I268" s="27"/>
    </row>
    <row r="269" spans="9:9" x14ac:dyDescent="0.25">
      <c r="I269" s="27"/>
    </row>
    <row r="270" spans="9:9" x14ac:dyDescent="0.25">
      <c r="I270" s="27"/>
    </row>
    <row r="271" spans="9:9" x14ac:dyDescent="0.25">
      <c r="I271" s="27"/>
    </row>
    <row r="272" spans="9:9" x14ac:dyDescent="0.25">
      <c r="I272" s="27"/>
    </row>
    <row r="273" spans="9:9" x14ac:dyDescent="0.25">
      <c r="I273" s="27"/>
    </row>
    <row r="274" spans="9:9" x14ac:dyDescent="0.25">
      <c r="I274" s="27"/>
    </row>
    <row r="275" spans="9:9" x14ac:dyDescent="0.25">
      <c r="I275" s="27"/>
    </row>
    <row r="276" spans="9:9" x14ac:dyDescent="0.25">
      <c r="I276" s="27"/>
    </row>
    <row r="277" spans="9:9" x14ac:dyDescent="0.25">
      <c r="I277" s="27"/>
    </row>
    <row r="278" spans="9:9" x14ac:dyDescent="0.25">
      <c r="I278" s="27"/>
    </row>
    <row r="279" spans="9:9" x14ac:dyDescent="0.25">
      <c r="I279" s="27"/>
    </row>
    <row r="280" spans="9:9" x14ac:dyDescent="0.25">
      <c r="I280" s="27"/>
    </row>
    <row r="281" spans="9:9" x14ac:dyDescent="0.25">
      <c r="I281" s="27"/>
    </row>
    <row r="282" spans="9:9" x14ac:dyDescent="0.25">
      <c r="I282" s="27"/>
    </row>
    <row r="283" spans="9:9" x14ac:dyDescent="0.25">
      <c r="I283" s="27"/>
    </row>
    <row r="284" spans="9:9" x14ac:dyDescent="0.25">
      <c r="I284" s="27"/>
    </row>
    <row r="285" spans="9:9" x14ac:dyDescent="0.25">
      <c r="I285" s="27"/>
    </row>
    <row r="286" spans="9:9" x14ac:dyDescent="0.25">
      <c r="I286" s="27"/>
    </row>
    <row r="287" spans="9:9" x14ac:dyDescent="0.25">
      <c r="I287" s="27"/>
    </row>
    <row r="288" spans="9:9" x14ac:dyDescent="0.25">
      <c r="I288" s="27"/>
    </row>
    <row r="289" spans="9:9" x14ac:dyDescent="0.25">
      <c r="I289" s="27"/>
    </row>
    <row r="290" spans="9:9" x14ac:dyDescent="0.25">
      <c r="I290" s="27"/>
    </row>
    <row r="291" spans="9:9" x14ac:dyDescent="0.25">
      <c r="I291" s="27"/>
    </row>
    <row r="292" spans="9:9" x14ac:dyDescent="0.25">
      <c r="I292" s="27"/>
    </row>
    <row r="293" spans="9:9" x14ac:dyDescent="0.25">
      <c r="I293" s="27"/>
    </row>
    <row r="294" spans="9:9" x14ac:dyDescent="0.25">
      <c r="I294" s="27"/>
    </row>
    <row r="295" spans="9:9" x14ac:dyDescent="0.25">
      <c r="I295" s="27"/>
    </row>
    <row r="296" spans="9:9" x14ac:dyDescent="0.25">
      <c r="I296" s="27"/>
    </row>
    <row r="297" spans="9:9" x14ac:dyDescent="0.25">
      <c r="I297" s="27"/>
    </row>
    <row r="298" spans="9:9" x14ac:dyDescent="0.25">
      <c r="I298" s="27"/>
    </row>
    <row r="299" spans="9:9" x14ac:dyDescent="0.25">
      <c r="I299" s="27"/>
    </row>
    <row r="300" spans="9:9" x14ac:dyDescent="0.25">
      <c r="I300" s="27"/>
    </row>
    <row r="301" spans="9:9" x14ac:dyDescent="0.25">
      <c r="I301" s="27"/>
    </row>
    <row r="302" spans="9:9" x14ac:dyDescent="0.25">
      <c r="I302" s="27"/>
    </row>
    <row r="303" spans="9:9" x14ac:dyDescent="0.25">
      <c r="I303" s="27"/>
    </row>
    <row r="304" spans="9:9" x14ac:dyDescent="0.25">
      <c r="I304" s="27"/>
    </row>
    <row r="305" spans="9:9" x14ac:dyDescent="0.25">
      <c r="I305" s="27"/>
    </row>
    <row r="306" spans="9:9" x14ac:dyDescent="0.25">
      <c r="I306" s="27"/>
    </row>
    <row r="307" spans="9:9" x14ac:dyDescent="0.25">
      <c r="I307" s="27"/>
    </row>
    <row r="308" spans="9:9" x14ac:dyDescent="0.25">
      <c r="I308" s="27"/>
    </row>
    <row r="309" spans="9:9" x14ac:dyDescent="0.25">
      <c r="I309" s="27"/>
    </row>
    <row r="310" spans="9:9" x14ac:dyDescent="0.25">
      <c r="I310" s="27"/>
    </row>
    <row r="311" spans="9:9" x14ac:dyDescent="0.25">
      <c r="I311" s="27"/>
    </row>
    <row r="312" spans="9:9" x14ac:dyDescent="0.25">
      <c r="I312" s="27"/>
    </row>
    <row r="313" spans="9:9" x14ac:dyDescent="0.25">
      <c r="I313" s="27"/>
    </row>
    <row r="314" spans="9:9" x14ac:dyDescent="0.25">
      <c r="I314" s="27"/>
    </row>
    <row r="315" spans="9:9" x14ac:dyDescent="0.25">
      <c r="I315" s="27"/>
    </row>
    <row r="316" spans="9:9" x14ac:dyDescent="0.25">
      <c r="I316" s="27"/>
    </row>
    <row r="317" spans="9:9" x14ac:dyDescent="0.25">
      <c r="I317" s="27"/>
    </row>
    <row r="318" spans="9:9" x14ac:dyDescent="0.25">
      <c r="I318" s="27"/>
    </row>
    <row r="319" spans="9:9" x14ac:dyDescent="0.25">
      <c r="I319" s="27"/>
    </row>
    <row r="320" spans="9:9" x14ac:dyDescent="0.25">
      <c r="I320" s="27"/>
    </row>
    <row r="321" spans="9:9" x14ac:dyDescent="0.25">
      <c r="I321" s="27"/>
    </row>
    <row r="322" spans="9:9" x14ac:dyDescent="0.25">
      <c r="I322" s="27"/>
    </row>
    <row r="323" spans="9:9" x14ac:dyDescent="0.25">
      <c r="I323" s="27"/>
    </row>
    <row r="324" spans="9:9" x14ac:dyDescent="0.25">
      <c r="I324" s="27"/>
    </row>
    <row r="325" spans="9:9" x14ac:dyDescent="0.25">
      <c r="I325" s="27"/>
    </row>
    <row r="326" spans="9:9" x14ac:dyDescent="0.25">
      <c r="I326" s="27"/>
    </row>
    <row r="327" spans="9:9" x14ac:dyDescent="0.25">
      <c r="I327" s="27"/>
    </row>
    <row r="328" spans="9:9" x14ac:dyDescent="0.25">
      <c r="I328" s="27"/>
    </row>
    <row r="329" spans="9:9" x14ac:dyDescent="0.25">
      <c r="I329" s="27"/>
    </row>
    <row r="330" spans="9:9" x14ac:dyDescent="0.25">
      <c r="I330" s="27"/>
    </row>
    <row r="331" spans="9:9" x14ac:dyDescent="0.25">
      <c r="I331" s="27"/>
    </row>
    <row r="332" spans="9:9" x14ac:dyDescent="0.25">
      <c r="I332" s="27"/>
    </row>
    <row r="333" spans="9:9" x14ac:dyDescent="0.25">
      <c r="I333" s="27"/>
    </row>
    <row r="334" spans="9:9" x14ac:dyDescent="0.25">
      <c r="I334" s="27"/>
    </row>
    <row r="335" spans="9:9" x14ac:dyDescent="0.25">
      <c r="I335" s="27"/>
    </row>
    <row r="336" spans="9:9" x14ac:dyDescent="0.25">
      <c r="I336" s="27"/>
    </row>
    <row r="337" spans="9:9" x14ac:dyDescent="0.25">
      <c r="I337" s="27"/>
    </row>
    <row r="338" spans="9:9" x14ac:dyDescent="0.25">
      <c r="I338" s="27"/>
    </row>
    <row r="339" spans="9:9" x14ac:dyDescent="0.25">
      <c r="I339" s="27"/>
    </row>
    <row r="340" spans="9:9" x14ac:dyDescent="0.25">
      <c r="I340" s="27"/>
    </row>
    <row r="341" spans="9:9" x14ac:dyDescent="0.25">
      <c r="I341" s="27"/>
    </row>
    <row r="342" spans="9:9" x14ac:dyDescent="0.25">
      <c r="I342" s="27"/>
    </row>
    <row r="343" spans="9:9" x14ac:dyDescent="0.25">
      <c r="I343" s="27"/>
    </row>
    <row r="344" spans="9:9" x14ac:dyDescent="0.25">
      <c r="I344" s="27"/>
    </row>
    <row r="345" spans="9:9" x14ac:dyDescent="0.25">
      <c r="I345" s="27"/>
    </row>
    <row r="346" spans="9:9" x14ac:dyDescent="0.25">
      <c r="I346" s="27"/>
    </row>
    <row r="347" spans="9:9" x14ac:dyDescent="0.25">
      <c r="I347" s="27"/>
    </row>
    <row r="348" spans="9:9" x14ac:dyDescent="0.25">
      <c r="I348" s="27"/>
    </row>
    <row r="349" spans="9:9" x14ac:dyDescent="0.25">
      <c r="I349" s="27"/>
    </row>
    <row r="350" spans="9:9" x14ac:dyDescent="0.25">
      <c r="I350" s="27"/>
    </row>
    <row r="351" spans="9:9" x14ac:dyDescent="0.25">
      <c r="I351" s="27"/>
    </row>
    <row r="352" spans="9:9" x14ac:dyDescent="0.25">
      <c r="I352" s="27"/>
    </row>
    <row r="353" spans="9:9" x14ac:dyDescent="0.25">
      <c r="I353" s="27"/>
    </row>
    <row r="354" spans="9:9" x14ac:dyDescent="0.25">
      <c r="I354" s="27"/>
    </row>
    <row r="355" spans="9:9" x14ac:dyDescent="0.25">
      <c r="I355" s="27"/>
    </row>
    <row r="356" spans="9:9" x14ac:dyDescent="0.25">
      <c r="I356" s="27"/>
    </row>
    <row r="357" spans="9:9" x14ac:dyDescent="0.25">
      <c r="I357" s="27"/>
    </row>
    <row r="358" spans="9:9" x14ac:dyDescent="0.25">
      <c r="I358" s="27"/>
    </row>
    <row r="359" spans="9:9" x14ac:dyDescent="0.25">
      <c r="I359" s="27"/>
    </row>
    <row r="360" spans="9:9" x14ac:dyDescent="0.25">
      <c r="I360" s="27"/>
    </row>
    <row r="361" spans="9:9" x14ac:dyDescent="0.25">
      <c r="I361" s="27"/>
    </row>
    <row r="362" spans="9:9" x14ac:dyDescent="0.25">
      <c r="I362" s="27"/>
    </row>
    <row r="363" spans="9:9" x14ac:dyDescent="0.25">
      <c r="I363" s="27"/>
    </row>
    <row r="364" spans="9:9" x14ac:dyDescent="0.25">
      <c r="I364" s="27"/>
    </row>
    <row r="365" spans="9:9" x14ac:dyDescent="0.25">
      <c r="I365" s="27"/>
    </row>
    <row r="366" spans="9:9" x14ac:dyDescent="0.25">
      <c r="I366" s="27"/>
    </row>
    <row r="367" spans="9:9" x14ac:dyDescent="0.25">
      <c r="I367" s="27"/>
    </row>
  </sheetData>
  <mergeCells count="5">
    <mergeCell ref="V2:X2"/>
    <mergeCell ref="J2:L2"/>
    <mergeCell ref="M2:O2"/>
    <mergeCell ref="P2:R2"/>
    <mergeCell ref="S2:U2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13</vt:i4>
      </vt:variant>
      <vt:variant>
        <vt:lpstr>Named Ranges</vt:lpstr>
      </vt:variant>
      <vt:variant>
        <vt:i4>2</vt:i4>
      </vt:variant>
    </vt:vector>
  </HeadingPairs>
  <TitlesOfParts>
    <vt:vector size="19" baseType="lpstr">
      <vt:lpstr>Sample Specs</vt:lpstr>
      <vt:lpstr>Labs</vt:lpstr>
      <vt:lpstr>Results</vt:lpstr>
      <vt:lpstr>PSD for Samples 7, 8, 9</vt:lpstr>
      <vt:lpstr>FineSplit Chart</vt:lpstr>
      <vt:lpstr>SandSplit Chart</vt:lpstr>
      <vt:lpstr>SedWeight Chart</vt:lpstr>
      <vt:lpstr>SSC Chart</vt:lpstr>
      <vt:lpstr>SSC vs %diff</vt:lpstr>
      <vt:lpstr>PSD-7 Chart</vt:lpstr>
      <vt:lpstr>PSD-8 Chart</vt:lpstr>
      <vt:lpstr>PSD-9 Chart</vt:lpstr>
      <vt:lpstr>PSD 2um Chart</vt:lpstr>
      <vt:lpstr>PSD 4um Chart</vt:lpstr>
      <vt:lpstr>PSD 8um Chart</vt:lpstr>
      <vt:lpstr>PSD 16um Chart</vt:lpstr>
      <vt:lpstr>PSD 31um Chart</vt:lpstr>
      <vt:lpstr>'PSD for Samples 7, 8, 9'!_2222mg</vt:lpstr>
      <vt:lpstr>Results!_65mg</vt:lpstr>
    </vt:vector>
  </TitlesOfParts>
  <Company>BQS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p burke</dc:creator>
  <cp:lastModifiedBy>Mark Woodworth</cp:lastModifiedBy>
  <cp:lastPrinted>2016-06-08T19:24:01Z</cp:lastPrinted>
  <dcterms:created xsi:type="dcterms:W3CDTF">2003-01-15T21:42:02Z</dcterms:created>
  <dcterms:modified xsi:type="dcterms:W3CDTF">2016-12-13T15:30:41Z</dcterms:modified>
</cp:coreProperties>
</file>